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755" tabRatio="779" activeTab="6"/>
  </bookViews>
  <sheets>
    <sheet name="Zápis o utkání" sheetId="1" r:id="rId1"/>
    <sheet name="Zostava družstva" sheetId="2" r:id="rId2"/>
    <sheet name="PomZapRozhod_6d" sheetId="3" state="hidden" r:id="rId3"/>
    <sheet name="CSV" sheetId="4" r:id="rId4"/>
    <sheet name="PomZápRozhod_4 dr" sheetId="5" r:id="rId5"/>
    <sheet name="Zápis" sheetId="6" r:id="rId6"/>
    <sheet name="Tlač" sheetId="7" r:id="rId7"/>
    <sheet name="Pripomienky Zápas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fn.AGGREGATE" hidden="1">#NAME?</definedName>
    <definedName name="BKK_Bánovce_nad_Bebravou">'Zápis'!$O$533:$O$556</definedName>
    <definedName name="DKK_Nové_Mesto_nad_Váhom">'Zápis'!$P$645:$P$673</definedName>
    <definedName name="ELM">'Zápis'!$O$7:$O$18</definedName>
    <definedName name="ELMFiľakovo">'Zápis'!$O$25:$O$36</definedName>
    <definedName name="ELMGalanta">'Zápis'!$P$25:$P$36</definedName>
    <definedName name="ELMInter_BA">'Zápis'!$Q$25:$Q$36</definedName>
    <definedName name="ELMKošice">'Zápis'!$R$25:$R$36</definedName>
    <definedName name="ELMPiešťany">'Zápis'!$S$25:$S$36</definedName>
    <definedName name="ELMPodbrezová">'Zápis'!$T$25:$T$36</definedName>
    <definedName name="ELMRakovice">'Zápis'!$U$25:$U$36</definedName>
    <definedName name="ELMSpišská_Nová_Ves">'Zápis'!$V$25:$V$36</definedName>
    <definedName name="ELMStará_Turá">'Zápis'!$W$25:$W$36</definedName>
    <definedName name="ELMSučany">'Zápis'!$X$25:$X$36</definedName>
    <definedName name="ELMTrstená">'Zápis'!$Y$25:$Y$38</definedName>
    <definedName name="ELMVrútky">'Zápis'!$Z$25:$Z$36</definedName>
    <definedName name="Excel_BuiltIn__FilterDatabase_1">#REF!</definedName>
    <definedName name="FTC_KO_Fiľakovo_A">'Zápis'!$O$122:$O$151</definedName>
    <definedName name="FTC_KO_Fiľakovo_B">'Zápis'!$P$236:$P$266</definedName>
    <definedName name="HTML_CodePage" hidden="1">1252</definedName>
    <definedName name="HTML_Control" localSheetId="3" hidden="1">{"'Seite 5'!$A$1:$N$92"}</definedName>
    <definedName name="HTML_Control" localSheetId="2" hidden="1">{"'Seite 5'!$A$1:$N$92"}</definedName>
    <definedName name="HTML_Control" localSheetId="1" hidden="1">{"'Seite 5'!$A$1:$N$92"}</definedName>
    <definedName name="HTML_Control" hidden="1">{"'Seite 5'!$A$1:$N$92"}</definedName>
    <definedName name="HTML_Description" hidden="1">""</definedName>
    <definedName name="HTML_Email" hidden="1">""</definedName>
    <definedName name="HTML_Header" hidden="1">""</definedName>
    <definedName name="HTML_LastUpdate" hidden="1">"14.02.2003"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"C:\1arbdat\05_NBC\55_Homepage\NBC-WNBA-FIQ\Local Publish\Weltmeisterschaften\WM_Junioren\WMJUNSCHIED.htm"</definedName>
    <definedName name="HTML_Title" hidden="1">""</definedName>
    <definedName name="I_LV">'Zápis'!$P$7:$P$12</definedName>
    <definedName name="I_LVFiľakovo">'Zápis'!$O$43:$O$52</definedName>
    <definedName name="I_LVPodbrezová">'Zápis'!$P$43:$P$52</definedName>
    <definedName name="I_LVRimavská_Sobota">'Zápis'!$S$43:$S$52</definedName>
    <definedName name="I_LVSpišská_Nová_Ves">'Zápis'!$R$43:$R$52</definedName>
    <definedName name="I_LVŠemša">'Zápis'!$T$43:$T$52</definedName>
    <definedName name="I_LVVeľký_Šariš">'Zápis'!$U$43:$U$52</definedName>
    <definedName name="I_LZ">'Zápis'!$Q$7:$Q$14</definedName>
    <definedName name="I_LZGalanta">'Zápis'!$O$71:$O$82</definedName>
    <definedName name="I_LZHlohovec">'Zápis'!$P$71:$P$82</definedName>
    <definedName name="I_LZPiešťany">'Zápis'!$S$71:$S$82</definedName>
    <definedName name="I_LZPobedim">'Zápis'!$T$71:$T$82</definedName>
    <definedName name="I_LZPreseľany">'Zápis'!$U$71:$U$82</definedName>
    <definedName name="I_LZStará_Turá">'Zápis'!$W$71:$W$82</definedName>
    <definedName name="I_LZŠaľa">'Zápis'!$V$71:$V$82</definedName>
    <definedName name="I_LZZlaté_Klasy">'Zápis'!$X$71:$X$82</definedName>
    <definedName name="II_LZ">'Zápis'!$R$7:$R$16</definedName>
    <definedName name="II_LZBánovce_nad_Bebravou">'Zápis'!$X$94:$X$108</definedName>
    <definedName name="II_LZGalanta">'Zápis'!$O$94:$O$108</definedName>
    <definedName name="II_LZInter_BA">'Zápis'!$W$94:$W$108</definedName>
    <definedName name="II_LZPasienky_BA">'Zápis'!$Y$94:$Y$108</definedName>
    <definedName name="II_LZPobedim">'Zápis'!$T$94:$T$108</definedName>
    <definedName name="II_LZPreseľany">'Zápis'!$U$94:$U$108</definedName>
    <definedName name="II_LZRakovice">'Zápis'!$Q$94:$Q$108</definedName>
    <definedName name="II_LZStará_Turá">'Zápis'!$R$94:$R$108</definedName>
    <definedName name="II_LZŠaľa">'Zápis'!$P$94:$P$108</definedName>
    <definedName name="II_LZZlaté_Klasy">'Zápis'!$V$94:$V$108</definedName>
    <definedName name="k">'[2]Zápis'!$N$13:$N$40</definedName>
    <definedName name="KK_Cabaj_Čápor">'Zápis'!$O$386:$O$402</definedName>
    <definedName name="KK_Hustra_Uhrovec">'Zápis'!$Q$533:$Q$557</definedName>
    <definedName name="KK_Inter_Bratislava_A">'Zápis'!$P$122:$P$149</definedName>
    <definedName name="KK_Pobedim_A">'Zápis'!$Q$496:$Q$524</definedName>
    <definedName name="KK_Pobedim_B">'Zápis'!$R$533:$R$561</definedName>
    <definedName name="KK_Preseľany_A">'Zápis'!$P$386:$P$408</definedName>
    <definedName name="KK_Preseľany_B">'Zápis'!$O$579:$O$601</definedName>
    <definedName name="KK_Rimavská_Sobota">'Zápis'!$Q$236:$Q$259</definedName>
    <definedName name="KK_Slávia_Nitra">'Zápis'!$P$496:$P$519</definedName>
    <definedName name="KK_Šemša">'Zápis'!$R$236:$R$261</definedName>
    <definedName name="KK_Tatran_Bratislava">'Zápis'!$Q$613:$Q$633</definedName>
    <definedName name="KK_Tatran_Sučany_A">'Zápis'!$Q$122:$Q$151</definedName>
    <definedName name="KK_Victoria_Pezinok">'Zápis'!$O$613:$O$633</definedName>
    <definedName name="KK_Zentiva_Hlohovec">'Zápis'!$O$496:$O$525</definedName>
    <definedName name="KK_Zlaté_Klasy_A">'Zápis'!$Q$386:$Q$416</definedName>
    <definedName name="KK_Zlaté_Klasy_B">'Zápis'!$P$579:$P$610</definedName>
    <definedName name="KO_Žarnovica">'Zápis'!$O$304:$O$323</definedName>
    <definedName name="Kolo" localSheetId="3">#REF!</definedName>
    <definedName name="Kolo" localSheetId="2">'[3]Zápis'!$N$13:$N$40</definedName>
    <definedName name="Kolo" localSheetId="1">'[1]Zápis'!$N$13:$N$40</definedName>
    <definedName name="Kolo">'Zápis'!$N$13:$N$40</definedName>
    <definedName name="MKK_Magnezit_Jelšava">'Zápis'!$O$269:$O$286</definedName>
    <definedName name="MKK_Piešťany_A">'Zápis'!$P$154:$P$183</definedName>
    <definedName name="MKK_Piešťany_B">'Zápis'!$O$464:$O$493</definedName>
    <definedName name="MKK_Slovan_Galanta_A">'Zápis'!$R$154:$R$180</definedName>
    <definedName name="MKK_Slovan_Galanta_B">'Zápis'!$Q$579:$Q$606</definedName>
    <definedName name="MKK_Stará_Turá_A">'Zápis'!$O$154:$O$188</definedName>
    <definedName name="MKK_Stará_Turá_B">'Zápis'!$O$419:$O$461</definedName>
    <definedName name="MKK_Stará_Turá_Myjavany">'Zápis'!$P$533:$P$576</definedName>
    <definedName name="PKŠ_Košice">'Zápis'!$R$122:$R$146</definedName>
    <definedName name="Rohodca_1">#REF!</definedName>
    <definedName name="Rozhodca" localSheetId="5">'Zápis'!$AB$16:$AB$126</definedName>
    <definedName name="Súťaže" localSheetId="3">#REF!</definedName>
    <definedName name="Súťaže" localSheetId="2">'[3]Zápis'!$N$7:$N$10</definedName>
    <definedName name="Súťaže" localSheetId="1">'[1]Zápis'!$N$7:$N$10</definedName>
    <definedName name="Súťaže">'Zápis'!$N$7:$N$10</definedName>
    <definedName name="ŠKK_Tlmače">'Zápis'!$P$613:$P$632</definedName>
    <definedName name="ŠKK_Trstená_Starek_A">'Zápis'!$S$122:$S$151</definedName>
    <definedName name="TJ_Karpaty_Limbach">'Zápis'!$R$613:$R$627</definedName>
    <definedName name="TJ_Lokomotíva_Vrútky">'Zápis'!$Q$154:$Q$171</definedName>
    <definedName name="TJ_Rakovice_A">'Zápis'!$S$154:$S$180</definedName>
    <definedName name="TJ_Rakovice_B">'Zápis'!$O$645:$O$684</definedName>
    <definedName name="TJ_Slavoj_Sládkovičovo">'Zápis'!$R$386:$R$411</definedName>
    <definedName name="TJ_Slavoj_Veľký_Šariš_A">'Zápis'!$P$304:$P$343</definedName>
    <definedName name="TJ_Slovan_Šaľa_A">'Zápis'!$Q$464:$Q$493</definedName>
    <definedName name="TJ_Slovan_Šaľa_B">'Zápis'!$R$579:$R$609</definedName>
    <definedName name="TJ_Tatran_Spišská_Nová_Ves_A">'Zápis'!$P$196:$P$225</definedName>
    <definedName name="TJ_Tatran_Spišská_Nová_Ves_B">'Zápis'!$P$346:$P$373</definedName>
    <definedName name="TJ_Tatran_Spišská_Nová_Ves_C">'Zápis'!$Q$346:$Q$378</definedName>
    <definedName name="TKK_Trenčín_A">'Zápis'!$P$419:$P$452</definedName>
    <definedName name="TKK_Trenčín_B">'Zápis'!$Q$645:$Q$678</definedName>
    <definedName name="TKK_Trenčín_KWH">'Zápis'!$Q$419:$Q$452</definedName>
    <definedName name="Z_B8E65E84_2B63_47B2_88B8_60E830AA5AD3_.wvu.Cols" localSheetId="6" hidden="1">'Tlač'!$AD:$AL</definedName>
    <definedName name="ŽP_Šport_Podbrezová_A">'Zápis'!$Q$196:$Q$231</definedName>
    <definedName name="ŽP_Šport_Podbrezová_B">'Zápis'!$Q$304:$Q$341</definedName>
    <definedName name="ŽP_Šport_Podbrezová_C">'Zápis'!$R$304:$R$342</definedName>
  </definedNames>
  <calcPr fullCalcOnLoad="1"/>
</workbook>
</file>

<file path=xl/sharedStrings.xml><?xml version="1.0" encoding="utf-8"?>
<sst xmlns="http://schemas.openxmlformats.org/spreadsheetml/2006/main" count="2752" uniqueCount="1133">
  <si>
    <t>:</t>
  </si>
  <si>
    <t>Zápis o stretnutí</t>
  </si>
  <si>
    <t>dňa :</t>
  </si>
  <si>
    <t>do :</t>
  </si>
  <si>
    <t>od :</t>
  </si>
  <si>
    <t>Domáci</t>
  </si>
  <si>
    <t>Hostia</t>
  </si>
  <si>
    <t>Plné</t>
  </si>
  <si>
    <t>Dor.</t>
  </si>
  <si>
    <t>Ch.</t>
  </si>
  <si>
    <t>Spolu</t>
  </si>
  <si>
    <t>Sp</t>
  </si>
  <si>
    <t>Mp</t>
  </si>
  <si>
    <t>Tp</t>
  </si>
  <si>
    <t>ved. hosť. družstva</t>
  </si>
  <si>
    <t>ved. dom. družstva</t>
  </si>
  <si>
    <t>rozhodca :</t>
  </si>
  <si>
    <t>Výkon</t>
  </si>
  <si>
    <t>Skóre</t>
  </si>
  <si>
    <t>2016 - 17</t>
  </si>
  <si>
    <t>Hráč</t>
  </si>
  <si>
    <t>Chyby</t>
  </si>
  <si>
    <r>
      <rPr>
        <b/>
        <i/>
        <u val="single"/>
        <sz val="16"/>
        <color indexed="10"/>
        <rFont val="Calibri"/>
        <family val="2"/>
      </rPr>
      <t>Prvá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1 - 4</t>
    </r>
    <r>
      <rPr>
        <b/>
        <i/>
        <u val="single"/>
        <sz val="16"/>
        <color indexed="8"/>
        <rFont val="Calibri"/>
        <family val="2"/>
      </rPr>
      <t>.</t>
    </r>
  </si>
  <si>
    <t>1 - domáci</t>
  </si>
  <si>
    <t>Cel_30</t>
  </si>
  <si>
    <t>120 Hz.</t>
  </si>
  <si>
    <t>1 - hosť</t>
  </si>
  <si>
    <t>2 - domáci</t>
  </si>
  <si>
    <t>2 - hosť</t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</si>
  <si>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5 - 8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</si>
  <si>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Tretia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9 - 12</t>
    </r>
    <r>
      <rPr>
        <b/>
        <i/>
        <u val="single"/>
        <sz val="16"/>
        <color indexed="8"/>
        <rFont val="Calibri"/>
        <family val="2"/>
      </rPr>
      <t>.</t>
    </r>
  </si>
  <si>
    <t>Kažimír Martin</t>
  </si>
  <si>
    <t>Body</t>
  </si>
  <si>
    <t>Kolkárne</t>
  </si>
  <si>
    <t>Súťaže</t>
  </si>
  <si>
    <t>Extraliga</t>
  </si>
  <si>
    <t>1_LV</t>
  </si>
  <si>
    <t>1_LZ</t>
  </si>
  <si>
    <t>2_LZ</t>
  </si>
  <si>
    <t>Galanta</t>
  </si>
  <si>
    <t>Fiľakovo</t>
  </si>
  <si>
    <t>BKK_Bánovce_nad_Bebravou</t>
  </si>
  <si>
    <t>Inter_BA</t>
  </si>
  <si>
    <t>Podbrezová</t>
  </si>
  <si>
    <t>Hlohovec</t>
  </si>
  <si>
    <t>Bánovce_nad_Bebravou</t>
  </si>
  <si>
    <t>KK_Pobedim_A</t>
  </si>
  <si>
    <t>DKK_Nové_Mesto_nad_Váhom</t>
  </si>
  <si>
    <t>Košice</t>
  </si>
  <si>
    <t>Spišská_Nová_Ves</t>
  </si>
  <si>
    <t>KK_Rimavská_Sobota</t>
  </si>
  <si>
    <t>KK_Preseľany_A</t>
  </si>
  <si>
    <t>KK_Hustra_Uhrovec</t>
  </si>
  <si>
    <t>Sučany</t>
  </si>
  <si>
    <t>Piešťany</t>
  </si>
  <si>
    <t>Zlaté_Klasy</t>
  </si>
  <si>
    <t>MKK_Piešťany_A</t>
  </si>
  <si>
    <t>KK_Slávia_Nitra</t>
  </si>
  <si>
    <t>KK_Pobedim_B</t>
  </si>
  <si>
    <t>Trstená</t>
  </si>
  <si>
    <t>Pobedim</t>
  </si>
  <si>
    <t>Stará_Turá</t>
  </si>
  <si>
    <t>MKK_Slovan_Galanta_A</t>
  </si>
  <si>
    <t>KK_Preseľany_B</t>
  </si>
  <si>
    <t>Kolo</t>
  </si>
  <si>
    <t>Veľký_Šariš</t>
  </si>
  <si>
    <t>Preseľany</t>
  </si>
  <si>
    <t>Šaľa</t>
  </si>
  <si>
    <t>PKŠ_Košice</t>
  </si>
  <si>
    <t>MKK_Magnezit_Jelšava</t>
  </si>
  <si>
    <t>KK_Zlaté_Klasy_A</t>
  </si>
  <si>
    <t>KK_Tatran_Bratislava</t>
  </si>
  <si>
    <t>Rakovice</t>
  </si>
  <si>
    <t>MKK_Piešťany_B</t>
  </si>
  <si>
    <t>KK_Victoria_Pezinok</t>
  </si>
  <si>
    <t>Pasienky_BA</t>
  </si>
  <si>
    <t>MKK_Stará_Turá_A</t>
  </si>
  <si>
    <t>KK_Zlaté_Klasy_B</t>
  </si>
  <si>
    <t>MKK_Slovan_Galanta_B</t>
  </si>
  <si>
    <t>TJ_Rakovice_A</t>
  </si>
  <si>
    <t>MKK_Stará_Turá_B</t>
  </si>
  <si>
    <t>Vrútky</t>
  </si>
  <si>
    <t>ŠKK_Tlmače</t>
  </si>
  <si>
    <t>ŽP_Šport_Podbrezová_A</t>
  </si>
  <si>
    <t>TJ_Karpaty_Limbach</t>
  </si>
  <si>
    <t>ŽP_Šport_Podbrezová_B</t>
  </si>
  <si>
    <t>TKK_Trenčín_A</t>
  </si>
  <si>
    <t>TJ_Rakovice_B</t>
  </si>
  <si>
    <t>ŽP_Šport_Podbrezová_C</t>
  </si>
  <si>
    <t>TKK_Trenčín_KWH</t>
  </si>
  <si>
    <t>TKK_Trenčín_B</t>
  </si>
  <si>
    <t>Adamec Peter</t>
  </si>
  <si>
    <t>Bolibruch Radimír</t>
  </si>
  <si>
    <t>Tóth Richard</t>
  </si>
  <si>
    <t>Varga Tibor</t>
  </si>
  <si>
    <t>Bránik Martin</t>
  </si>
  <si>
    <t>Rybička Branislav st.</t>
  </si>
  <si>
    <t>Bukový Roman</t>
  </si>
  <si>
    <t>Čabuda Ján</t>
  </si>
  <si>
    <t>Frielich František</t>
  </si>
  <si>
    <t>Čech Peter</t>
  </si>
  <si>
    <t>Červenec Matúš</t>
  </si>
  <si>
    <t>1 - nový hráč</t>
  </si>
  <si>
    <t>2 - nový hráč</t>
  </si>
  <si>
    <t>Kozakov Michal</t>
  </si>
  <si>
    <t>Ludrovský Stanislav</t>
  </si>
  <si>
    <t>Matúška Michal</t>
  </si>
  <si>
    <t>Pilka Jakub</t>
  </si>
  <si>
    <t>Tkáč Ján</t>
  </si>
  <si>
    <t>Adamčík Jozef</t>
  </si>
  <si>
    <t>Paulečko Pavel</t>
  </si>
  <si>
    <t>Butko Jozef</t>
  </si>
  <si>
    <t>Dziad Milan</t>
  </si>
  <si>
    <t>Kaigl Jiří</t>
  </si>
  <si>
    <t>Kaigl Karol</t>
  </si>
  <si>
    <t>Kočan Štefan</t>
  </si>
  <si>
    <t>Száz Ernest</t>
  </si>
  <si>
    <t>Kyselica Ondrej</t>
  </si>
  <si>
    <t>Valigura Peter</t>
  </si>
  <si>
    <t>Rozhodca</t>
  </si>
  <si>
    <t>vedúci družstiev</t>
  </si>
  <si>
    <r>
      <rPr>
        <b/>
        <i/>
        <sz val="10"/>
        <color indexed="10"/>
        <rFont val="Calibri"/>
        <family val="2"/>
      </rPr>
      <t>1</t>
    </r>
    <r>
      <rPr>
        <b/>
        <i/>
        <sz val="9"/>
        <color indexed="10"/>
        <rFont val="Calibri"/>
        <family val="2"/>
      </rPr>
      <t>.</t>
    </r>
    <r>
      <rPr>
        <i/>
        <sz val="9"/>
        <rFont val="Calibri"/>
        <family val="2"/>
      </rPr>
      <t xml:space="preserve"> nový hráč</t>
    </r>
  </si>
  <si>
    <r>
      <rPr>
        <b/>
        <i/>
        <sz val="10"/>
        <color indexed="10"/>
        <rFont val="Calibri"/>
        <family val="2"/>
      </rPr>
      <t>2</t>
    </r>
    <r>
      <rPr>
        <b/>
        <i/>
        <sz val="9"/>
        <color indexed="10"/>
        <rFont val="Calibri"/>
        <family val="2"/>
      </rPr>
      <t>.</t>
    </r>
    <r>
      <rPr>
        <i/>
        <sz val="9"/>
        <rFont val="Calibri"/>
        <family val="2"/>
      </rPr>
      <t xml:space="preserve"> nový hráč</t>
    </r>
  </si>
  <si>
    <r>
      <rPr>
        <i/>
        <sz val="10"/>
        <color indexed="10"/>
        <rFont val="Calibri"/>
        <family val="2"/>
      </rPr>
      <t>2</t>
    </r>
    <r>
      <rPr>
        <i/>
        <sz val="9"/>
        <color indexed="10"/>
        <rFont val="Calibri"/>
        <family val="2"/>
      </rPr>
      <t>.</t>
    </r>
    <r>
      <rPr>
        <i/>
        <sz val="9"/>
        <rFont val="Calibri"/>
        <family val="2"/>
      </rPr>
      <t xml:space="preserve"> nový hráč</t>
    </r>
  </si>
  <si>
    <t xml:space="preserve">Nezabudnúť </t>
  </si>
  <si>
    <t>Zostava družstva</t>
  </si>
  <si>
    <t>Názov:</t>
  </si>
  <si>
    <t>Hráči</t>
  </si>
  <si>
    <t>Náhradníci</t>
  </si>
  <si>
    <t>Tréner :</t>
  </si>
  <si>
    <t>Asistent :</t>
  </si>
  <si>
    <t>Ved. druž. :</t>
  </si>
  <si>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</si>
  <si>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</si>
  <si>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r>
      <rPr>
        <b/>
        <sz val="12"/>
        <rFont val="Calibri"/>
        <family val="2"/>
      </rPr>
      <t>1.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hráč :</t>
    </r>
  </si>
  <si>
    <r>
      <rPr>
        <b/>
        <sz val="12"/>
        <rFont val="Calibri"/>
        <family val="2"/>
      </rPr>
      <t>2.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hráč :</t>
    </r>
  </si>
  <si>
    <r>
      <rPr>
        <b/>
        <sz val="12"/>
        <rFont val="Calibri"/>
        <family val="2"/>
      </rPr>
      <t>3.</t>
    </r>
    <r>
      <rPr>
        <i/>
        <sz val="11"/>
        <rFont val="Calibri"/>
        <family val="2"/>
      </rPr>
      <t xml:space="preserve"> hráč :</t>
    </r>
  </si>
  <si>
    <r>
      <rPr>
        <b/>
        <sz val="12"/>
        <rFont val="Calibri"/>
        <family val="2"/>
      </rPr>
      <t>4.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hráč :</t>
    </r>
  </si>
  <si>
    <r>
      <rPr>
        <b/>
        <sz val="12"/>
        <rFont val="Calibri"/>
        <family val="2"/>
      </rPr>
      <t>5.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hráč :</t>
    </r>
  </si>
  <si>
    <r>
      <rPr>
        <b/>
        <sz val="12"/>
        <rFont val="Calibri"/>
        <family val="2"/>
      </rPr>
      <t>6.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hráč :</t>
    </r>
  </si>
  <si>
    <t>začiatok zápasu :</t>
  </si>
  <si>
    <t>koniec zápasu :</t>
  </si>
  <si>
    <t>číslo kola :</t>
  </si>
  <si>
    <t>Doplniť</t>
  </si>
  <si>
    <r>
      <rPr>
        <b/>
        <i/>
        <sz val="16"/>
        <color indexed="10"/>
        <rFont val="Calibri"/>
        <family val="2"/>
      </rPr>
      <t>vedúcich</t>
    </r>
    <r>
      <rPr>
        <b/>
        <i/>
        <sz val="16"/>
        <rFont val="Calibri"/>
        <family val="2"/>
      </rPr>
      <t xml:space="preserve"> družstiev</t>
    </r>
  </si>
  <si>
    <t>-</t>
  </si>
  <si>
    <t>Rozhodca :</t>
  </si>
  <si>
    <t>SKoZ</t>
  </si>
  <si>
    <t>Súťaž :</t>
  </si>
  <si>
    <t>Kolkáreň :</t>
  </si>
  <si>
    <t>hlavný usporiadateľ :</t>
  </si>
  <si>
    <r>
      <t>rozhodcu</t>
    </r>
    <r>
      <rPr>
        <b/>
        <i/>
        <sz val="16"/>
        <color indexed="10"/>
        <rFont val="Calibri"/>
        <family val="2"/>
      </rPr>
      <t xml:space="preserve"> </t>
    </r>
    <r>
      <rPr>
        <b/>
        <i/>
        <sz val="16"/>
        <color indexed="8"/>
        <rFont val="Calibri"/>
        <family val="2"/>
      </rPr>
      <t>a</t>
    </r>
    <r>
      <rPr>
        <b/>
        <i/>
        <sz val="16"/>
        <color indexed="10"/>
        <rFont val="Calibri"/>
        <family val="2"/>
      </rPr>
      <t xml:space="preserve"> číslo </t>
    </r>
    <r>
      <rPr>
        <b/>
        <i/>
        <sz val="16"/>
        <color indexed="8"/>
        <rFont val="Calibri"/>
        <family val="2"/>
      </rPr>
      <t>kola</t>
    </r>
  </si>
  <si>
    <r>
      <t xml:space="preserve">dátum </t>
    </r>
    <r>
      <rPr>
        <b/>
        <i/>
        <sz val="16"/>
        <color indexed="8"/>
        <rFont val="Calibri"/>
        <family val="2"/>
      </rPr>
      <t>a  hl</t>
    </r>
    <r>
      <rPr>
        <b/>
        <i/>
        <sz val="16"/>
        <color indexed="10"/>
        <rFont val="Calibri"/>
        <family val="2"/>
      </rPr>
      <t>. usporiadateľa</t>
    </r>
  </si>
  <si>
    <r>
      <t xml:space="preserve">a prípadných </t>
    </r>
    <r>
      <rPr>
        <b/>
        <i/>
        <sz val="16"/>
        <color indexed="10"/>
        <rFont val="Calibri"/>
        <family val="2"/>
      </rPr>
      <t>nových</t>
    </r>
    <r>
      <rPr>
        <b/>
        <i/>
        <sz val="16"/>
        <rFont val="Calibri"/>
        <family val="2"/>
      </rPr>
      <t xml:space="preserve"> hráčov</t>
    </r>
  </si>
  <si>
    <r>
      <rPr>
        <b/>
        <i/>
        <sz val="16"/>
        <color indexed="10"/>
        <rFont val="Calibri"/>
        <family val="2"/>
      </rPr>
      <t>začiatok</t>
    </r>
    <r>
      <rPr>
        <b/>
        <i/>
        <sz val="16"/>
        <rFont val="Calibri"/>
        <family val="2"/>
      </rPr>
      <t xml:space="preserve"> a </t>
    </r>
    <r>
      <rPr>
        <b/>
        <i/>
        <sz val="16"/>
        <color indexed="10"/>
        <rFont val="Calibri"/>
        <family val="2"/>
      </rPr>
      <t>koniec</t>
    </r>
    <r>
      <rPr>
        <b/>
        <i/>
        <sz val="16"/>
        <rFont val="Calibri"/>
        <family val="2"/>
      </rPr>
      <t xml:space="preserve"> zápasu</t>
    </r>
  </si>
  <si>
    <t>Výber Dom. družstva</t>
  </si>
  <si>
    <t>Výber Hosť. družstva</t>
  </si>
  <si>
    <t>Výber hráča</t>
  </si>
  <si>
    <t>Výber náhradníka</t>
  </si>
  <si>
    <t>KO_Žarnovica</t>
  </si>
  <si>
    <t>Číslo hodu striedania</t>
  </si>
  <si>
    <t>Adamec Rudolf</t>
  </si>
  <si>
    <t xml:space="preserve">Bašnár Jaroslav </t>
  </si>
  <si>
    <t xml:space="preserve">Benedikovič František </t>
  </si>
  <si>
    <t>Benický Marián</t>
  </si>
  <si>
    <t>Bezák Juraj</t>
  </si>
  <si>
    <t>Boško Ladislav</t>
  </si>
  <si>
    <t>Bročko Július</t>
  </si>
  <si>
    <t>Bročko Pavel</t>
  </si>
  <si>
    <t>Bulik Jozef</t>
  </si>
  <si>
    <t>Búš Jozef</t>
  </si>
  <si>
    <t xml:space="preserve">Dalošová Romana </t>
  </si>
  <si>
    <t>Dideková Dagmara</t>
  </si>
  <si>
    <t xml:space="preserve">Dobrucký Ivan </t>
  </si>
  <si>
    <t>Dodok Milan</t>
  </si>
  <si>
    <t>Duračka Pavol</t>
  </si>
  <si>
    <t>Duračka Erik</t>
  </si>
  <si>
    <t xml:space="preserve">Flachbart Ladislav </t>
  </si>
  <si>
    <t>Flachbart Patrik</t>
  </si>
  <si>
    <t>Fodora Peter</t>
  </si>
  <si>
    <t>Gregorová Lenka</t>
  </si>
  <si>
    <t>Ivančík Marcel</t>
  </si>
  <si>
    <t>Juríček Radoslav</t>
  </si>
  <si>
    <t>Juris Viktor</t>
  </si>
  <si>
    <t>Kanovská Martina</t>
  </si>
  <si>
    <t>Kebísek Ján</t>
  </si>
  <si>
    <t>Kráľovič Jozef</t>
  </si>
  <si>
    <t>Kyselicová Dominika</t>
  </si>
  <si>
    <t>Kyselicová Dagmar</t>
  </si>
  <si>
    <t>Lipták Jozef</t>
  </si>
  <si>
    <t>Lúščik Libor</t>
  </si>
  <si>
    <t>Maroň Ján</t>
  </si>
  <si>
    <t>Milan František</t>
  </si>
  <si>
    <t>Mitošinka Marián</t>
  </si>
  <si>
    <t>Moško Ivan</t>
  </si>
  <si>
    <t>Mrekaj Matej</t>
  </si>
  <si>
    <t>Nagy Robert</t>
  </si>
  <si>
    <t>Nemček Peter st.</t>
  </si>
  <si>
    <t>Perecárová Iveta</t>
  </si>
  <si>
    <t>Piškula Miroslav</t>
  </si>
  <si>
    <t>Pivovarník Dušan</t>
  </si>
  <si>
    <t>Poloma Žolt</t>
  </si>
  <si>
    <t>Porubský Miroslav</t>
  </si>
  <si>
    <t>Prívozník Tomáš</t>
  </si>
  <si>
    <t>Raffay Ján</t>
  </si>
  <si>
    <t>Sirotný Pavel</t>
  </si>
  <si>
    <t>Szalai Mikuláš</t>
  </si>
  <si>
    <t>Šimko Dušan</t>
  </si>
  <si>
    <t>Šintálová Monika</t>
  </si>
  <si>
    <t>Šišan Michal</t>
  </si>
  <si>
    <t>Šmálová Kveta</t>
  </si>
  <si>
    <t>Šottníková Jana</t>
  </si>
  <si>
    <t>Štefanidesová Eva</t>
  </si>
  <si>
    <t>Švec Alexander</t>
  </si>
  <si>
    <t>Trochan Vladimír</t>
  </si>
  <si>
    <t>Turčanová Jana</t>
  </si>
  <si>
    <t>Uhlíková Eva</t>
  </si>
  <si>
    <t>Václavík Ján</t>
  </si>
  <si>
    <t>Vlahyová Eva</t>
  </si>
  <si>
    <t>Žitňan Ivan</t>
  </si>
  <si>
    <t>Gordík Erik</t>
  </si>
  <si>
    <t>Knapko Marek</t>
  </si>
  <si>
    <t>Vyletel Ján</t>
  </si>
  <si>
    <t>Vyletel Michal</t>
  </si>
  <si>
    <t>I. liga Východ</t>
  </si>
  <si>
    <t>I. liga Západ</t>
  </si>
  <si>
    <t>II. liga Západ</t>
  </si>
  <si>
    <t>I_LZ</t>
  </si>
  <si>
    <t>ELM</t>
  </si>
  <si>
    <t>I_LV</t>
  </si>
  <si>
    <t>II_LZ</t>
  </si>
  <si>
    <t>ELMGalanta</t>
  </si>
  <si>
    <t>ELMInter_BA</t>
  </si>
  <si>
    <t>ELMPodbrezová</t>
  </si>
  <si>
    <t>ELMSučany</t>
  </si>
  <si>
    <t>ELMPiešťany</t>
  </si>
  <si>
    <t>ELMVrútky</t>
  </si>
  <si>
    <t>ELMSpišská_Nová_Ves</t>
  </si>
  <si>
    <t>ELMKošice</t>
  </si>
  <si>
    <t>ELMTrstená</t>
  </si>
  <si>
    <t>I_LVFiľakovo</t>
  </si>
  <si>
    <t>I_LVPodbrezová</t>
  </si>
  <si>
    <t>I_LVSpišská_Nová_Ves</t>
  </si>
  <si>
    <t>I_LVVeľký_Šariš</t>
  </si>
  <si>
    <t>I_LZGalanta</t>
  </si>
  <si>
    <t>I_LZHlohovec</t>
  </si>
  <si>
    <t>I_LZPiešťany</t>
  </si>
  <si>
    <t>I_LZPobedim</t>
  </si>
  <si>
    <t>I_LZPreseľany</t>
  </si>
  <si>
    <t>I_LZŠaľa</t>
  </si>
  <si>
    <t>I_LZStará_Turá</t>
  </si>
  <si>
    <t>I_LZZlaté_Klasy</t>
  </si>
  <si>
    <t>II_LZGalanta</t>
  </si>
  <si>
    <t>II_LZŠaľa</t>
  </si>
  <si>
    <t>II_LZStará_Turá</t>
  </si>
  <si>
    <t>II_LZRakovice</t>
  </si>
  <si>
    <t>II_LZPobedim</t>
  </si>
  <si>
    <t>II_LZPreseľany</t>
  </si>
  <si>
    <t>II_LZZlaté_Klasy</t>
  </si>
  <si>
    <t>II_LZInter_BA</t>
  </si>
  <si>
    <t>II_LZBánovce_nad_Bebravou</t>
  </si>
  <si>
    <t>II_LZPasienky_BA</t>
  </si>
  <si>
    <r>
      <t xml:space="preserve">Vybrať </t>
    </r>
    <r>
      <rPr>
        <b/>
        <i/>
        <sz val="16"/>
        <color indexed="10"/>
        <rFont val="Calibri"/>
        <family val="2"/>
      </rPr>
      <t>kluby</t>
    </r>
  </si>
  <si>
    <r>
      <rPr>
        <b/>
        <i/>
        <sz val="16"/>
        <color indexed="10"/>
        <rFont val="Calibri"/>
        <family val="2"/>
      </rPr>
      <t>Vybrať</t>
    </r>
    <r>
      <rPr>
        <b/>
        <i/>
        <sz val="16"/>
        <rFont val="Calibri"/>
        <family val="2"/>
      </rPr>
      <t xml:space="preserve">  z rozb. zoznamu </t>
    </r>
    <r>
      <rPr>
        <b/>
        <i/>
        <sz val="16"/>
        <color indexed="10"/>
        <rFont val="Calibri"/>
        <family val="2"/>
      </rPr>
      <t>hráča</t>
    </r>
  </si>
  <si>
    <r>
      <rPr>
        <b/>
        <i/>
        <sz val="12"/>
        <color indexed="10"/>
        <rFont val="Calibri"/>
        <family val="2"/>
      </rPr>
      <t>Vybrať</t>
    </r>
    <r>
      <rPr>
        <b/>
        <i/>
        <sz val="12"/>
        <rFont val="Calibri"/>
        <family val="2"/>
      </rPr>
      <t xml:space="preserve"> prípadného </t>
    </r>
    <r>
      <rPr>
        <b/>
        <i/>
        <sz val="12"/>
        <color indexed="10"/>
        <rFont val="Calibri"/>
        <family val="2"/>
      </rPr>
      <t>náhradníka</t>
    </r>
  </si>
  <si>
    <r>
      <rPr>
        <b/>
        <i/>
        <sz val="8"/>
        <color indexed="10"/>
        <rFont val="Calibri"/>
        <family val="2"/>
      </rPr>
      <t>1</t>
    </r>
    <r>
      <rPr>
        <i/>
        <sz val="8"/>
        <rFont val="Calibri"/>
        <family val="2"/>
      </rPr>
      <t>.set</t>
    </r>
  </si>
  <si>
    <r>
      <rPr>
        <b/>
        <i/>
        <sz val="8"/>
        <color indexed="10"/>
        <rFont val="Calibri"/>
        <family val="2"/>
      </rPr>
      <t>4.</t>
    </r>
    <r>
      <rPr>
        <i/>
        <sz val="8"/>
        <rFont val="Calibri"/>
        <family val="2"/>
      </rPr>
      <t>set</t>
    </r>
  </si>
  <si>
    <r>
      <rPr>
        <b/>
        <i/>
        <sz val="8"/>
        <color indexed="10"/>
        <rFont val="Calibri"/>
        <family val="2"/>
      </rPr>
      <t>3.</t>
    </r>
    <r>
      <rPr>
        <i/>
        <sz val="8"/>
        <rFont val="Calibri"/>
        <family val="2"/>
      </rPr>
      <t>set</t>
    </r>
  </si>
  <si>
    <r>
      <rPr>
        <b/>
        <i/>
        <sz val="8"/>
        <color indexed="10"/>
        <rFont val="Calibri"/>
        <family val="2"/>
      </rPr>
      <t>2.</t>
    </r>
    <r>
      <rPr>
        <i/>
        <sz val="8"/>
        <rFont val="Calibri"/>
        <family val="2"/>
      </rPr>
      <t>set</t>
    </r>
  </si>
  <si>
    <t>rozhodca</t>
  </si>
  <si>
    <t>podpis rozhodcu :</t>
  </si>
  <si>
    <t>Náhradník</t>
  </si>
  <si>
    <r>
      <rPr>
        <b/>
        <i/>
        <u val="single"/>
        <sz val="16"/>
        <color indexed="10"/>
        <rFont val="Calibri"/>
        <family val="2"/>
      </rPr>
      <t>Prvá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1 - 6</t>
    </r>
    <r>
      <rPr>
        <b/>
        <i/>
        <u val="single"/>
        <sz val="16"/>
        <color indexed="8"/>
        <rFont val="Calibri"/>
        <family val="2"/>
      </rPr>
      <t>.</t>
    </r>
  </si>
  <si>
    <t>Spolu :</t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</si>
  <si>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7 - 12</t>
    </r>
    <r>
      <rPr>
        <b/>
        <i/>
        <u val="single"/>
        <sz val="16"/>
        <color indexed="8"/>
        <rFont val="Calibri"/>
        <family val="2"/>
      </rPr>
      <t>.</t>
    </r>
  </si>
  <si>
    <r>
      <rPr>
        <i/>
        <sz val="14"/>
        <color indexed="8"/>
        <rFont val="Calibri"/>
        <family val="2"/>
      </rPr>
      <t>SKoZ</t>
    </r>
    <r>
      <rPr>
        <i/>
        <sz val="20"/>
        <color indexed="8"/>
        <rFont val="Calibri"/>
        <family val="2"/>
      </rPr>
      <t xml:space="preserve">   2016 - 17</t>
    </r>
  </si>
  <si>
    <t>Napomínania hráčov za nešportové správanie alebo vylúčenie zo štartu :</t>
  </si>
  <si>
    <t>Pripomienky k technickému stavu kolkárne :</t>
  </si>
  <si>
    <t>Striedania  -  Námietky  -  Rôzne :</t>
  </si>
  <si>
    <t>1.</t>
  </si>
  <si>
    <t>2.</t>
  </si>
  <si>
    <t>3.</t>
  </si>
  <si>
    <t>4.</t>
  </si>
  <si>
    <t>5.</t>
  </si>
  <si>
    <t>6.</t>
  </si>
  <si>
    <t>ŽK</t>
  </si>
  <si>
    <t xml:space="preserve">             Pripomienky k zápasu</t>
  </si>
  <si>
    <t>Háč</t>
  </si>
  <si>
    <t>7.</t>
  </si>
  <si>
    <t>8.</t>
  </si>
  <si>
    <t>9.</t>
  </si>
  <si>
    <t>10.</t>
  </si>
  <si>
    <t>11.</t>
  </si>
  <si>
    <t>12.</t>
  </si>
  <si>
    <t>Hr.</t>
  </si>
  <si>
    <t>Ná.</t>
  </si>
  <si>
    <t>x</t>
  </si>
  <si>
    <t xml:space="preserve">           kolo :</t>
  </si>
  <si>
    <t>podpis</t>
  </si>
  <si>
    <t xml:space="preserve">Hlavný usporiadateľ : </t>
  </si>
  <si>
    <t xml:space="preserve"> </t>
  </si>
  <si>
    <t>ČK</t>
  </si>
  <si>
    <r>
      <rPr>
        <b/>
        <i/>
        <sz val="11"/>
        <rFont val="Calibri"/>
        <family val="2"/>
      </rPr>
      <t>Žlt.</t>
    </r>
    <r>
      <rPr>
        <i/>
        <sz val="11"/>
        <rFont val="Calibri"/>
        <family val="2"/>
      </rPr>
      <t xml:space="preserve"> karta</t>
    </r>
  </si>
  <si>
    <r>
      <rPr>
        <b/>
        <i/>
        <sz val="11"/>
        <rFont val="Calibri"/>
        <family val="2"/>
      </rPr>
      <t>Čer.</t>
    </r>
    <r>
      <rPr>
        <i/>
        <sz val="11"/>
        <rFont val="Calibri"/>
        <family val="2"/>
      </rPr>
      <t xml:space="preserve"> karta</t>
    </r>
  </si>
  <si>
    <r>
      <rPr>
        <b/>
        <i/>
        <sz val="16"/>
        <color indexed="10"/>
        <rFont val="Calibri"/>
        <family val="2"/>
      </rPr>
      <t>Červené</t>
    </r>
    <r>
      <rPr>
        <b/>
        <i/>
        <sz val="16"/>
        <rFont val="Calibri"/>
        <family val="2"/>
      </rPr>
      <t xml:space="preserve"> karty</t>
    </r>
  </si>
  <si>
    <r>
      <t xml:space="preserve">Do </t>
    </r>
    <r>
      <rPr>
        <b/>
        <i/>
        <sz val="18"/>
        <color indexed="12"/>
        <rFont val="Calibri"/>
        <family val="2"/>
      </rPr>
      <t>pripomienok</t>
    </r>
    <r>
      <rPr>
        <b/>
        <i/>
        <sz val="18"/>
        <color indexed="8"/>
        <rFont val="Calibri"/>
        <family val="2"/>
      </rPr>
      <t xml:space="preserve"> napísať ktorého</t>
    </r>
  </si>
  <si>
    <r>
      <t xml:space="preserve">Zapísať </t>
    </r>
    <r>
      <rPr>
        <b/>
        <i/>
        <sz val="16"/>
        <color indexed="48"/>
        <rFont val="Calibri"/>
        <family val="2"/>
      </rPr>
      <t>disciplinárne</t>
    </r>
  </si>
  <si>
    <r>
      <t xml:space="preserve">priestupky za </t>
    </r>
    <r>
      <rPr>
        <b/>
        <i/>
        <sz val="16"/>
        <color indexed="10"/>
        <rFont val="Calibri"/>
        <family val="2"/>
      </rPr>
      <t>Žlté</t>
    </r>
    <r>
      <rPr>
        <b/>
        <i/>
        <sz val="16"/>
        <rFont val="Calibri"/>
        <family val="2"/>
      </rPr>
      <t xml:space="preserve"> a prípadne</t>
    </r>
  </si>
  <si>
    <r>
      <rPr>
        <b/>
        <i/>
        <sz val="18"/>
        <color indexed="8"/>
        <rFont val="Calibri"/>
        <family val="2"/>
      </rPr>
      <t>hráča</t>
    </r>
    <r>
      <rPr>
        <b/>
        <i/>
        <sz val="18"/>
        <color indexed="10"/>
        <rFont val="Calibri"/>
        <family val="2"/>
      </rPr>
      <t xml:space="preserve"> striedal "</t>
    </r>
    <r>
      <rPr>
        <b/>
        <i/>
        <sz val="18"/>
        <color indexed="48"/>
        <rFont val="Calibri"/>
        <family val="2"/>
      </rPr>
      <t>Nový</t>
    </r>
    <r>
      <rPr>
        <b/>
        <i/>
        <sz val="18"/>
        <color indexed="10"/>
        <rFont val="Calibri"/>
        <family val="2"/>
      </rPr>
      <t xml:space="preserve"> </t>
    </r>
    <r>
      <rPr>
        <b/>
        <i/>
        <sz val="18"/>
        <color indexed="8"/>
        <rFont val="Calibri"/>
        <family val="2"/>
      </rPr>
      <t>hráč "</t>
    </r>
  </si>
  <si>
    <r>
      <t xml:space="preserve">Na označenie </t>
    </r>
    <r>
      <rPr>
        <b/>
        <i/>
        <sz val="16"/>
        <color indexed="10"/>
        <rFont val="Calibri"/>
        <family val="2"/>
      </rPr>
      <t>Žltej</t>
    </r>
    <r>
      <rPr>
        <b/>
        <i/>
        <sz val="16"/>
        <rFont val="Calibri"/>
        <family val="2"/>
      </rPr>
      <t xml:space="preserve"> alebo </t>
    </r>
    <r>
      <rPr>
        <b/>
        <i/>
        <sz val="16"/>
        <color indexed="10"/>
        <rFont val="Calibri"/>
        <family val="2"/>
      </rPr>
      <t>Červenej</t>
    </r>
    <r>
      <rPr>
        <b/>
        <i/>
        <sz val="16"/>
        <rFont val="Calibri"/>
        <family val="2"/>
      </rPr>
      <t xml:space="preserve"> karty</t>
    </r>
  </si>
  <si>
    <r>
      <t xml:space="preserve">Písať iba znak </t>
    </r>
    <r>
      <rPr>
        <b/>
        <i/>
        <sz val="16"/>
        <color indexed="48"/>
        <rFont val="Calibri"/>
        <family val="2"/>
      </rPr>
      <t>malé</t>
    </r>
    <r>
      <rPr>
        <b/>
        <i/>
        <sz val="16"/>
        <rFont val="Calibri"/>
        <family val="2"/>
      </rPr>
      <t xml:space="preserve">   " </t>
    </r>
    <r>
      <rPr>
        <b/>
        <i/>
        <sz val="16"/>
        <color indexed="10"/>
        <rFont val="Calibri"/>
        <family val="2"/>
      </rPr>
      <t>X</t>
    </r>
    <r>
      <rPr>
        <b/>
        <i/>
        <sz val="16"/>
        <rFont val="Calibri"/>
        <family val="2"/>
      </rPr>
      <t xml:space="preserve"> "</t>
    </r>
  </si>
  <si>
    <t>Žlté a Červené karty za disciplinárne priestupky</t>
  </si>
  <si>
    <t>Pripomienky k rozhodcovi :</t>
  </si>
  <si>
    <r>
      <t xml:space="preserve">Tieto </t>
    </r>
    <r>
      <rPr>
        <b/>
        <i/>
        <sz val="22"/>
        <color indexed="10"/>
        <rFont val="Calibri"/>
        <family val="2"/>
      </rPr>
      <t>polia</t>
    </r>
    <r>
      <rPr>
        <b/>
        <i/>
        <sz val="22"/>
        <rFont val="Calibri"/>
        <family val="2"/>
      </rPr>
      <t xml:space="preserve"> </t>
    </r>
  </si>
  <si>
    <r>
      <rPr>
        <b/>
        <i/>
        <sz val="22"/>
        <color indexed="10"/>
        <rFont val="Calibri"/>
        <family val="2"/>
      </rPr>
      <t>musia</t>
    </r>
    <r>
      <rPr>
        <b/>
        <i/>
        <sz val="22"/>
        <rFont val="Calibri"/>
        <family val="2"/>
      </rPr>
      <t xml:space="preserve"> byť</t>
    </r>
  </si>
  <si>
    <r>
      <rPr>
        <b/>
        <i/>
        <sz val="24"/>
        <color indexed="48"/>
        <rFont val="Calibri"/>
        <family val="2"/>
      </rPr>
      <t>POVINNE</t>
    </r>
    <r>
      <rPr>
        <b/>
        <i/>
        <sz val="24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>vyplnené</t>
    </r>
    <r>
      <rPr>
        <b/>
        <i/>
        <sz val="24"/>
        <rFont val="Calibri"/>
        <family val="2"/>
      </rPr>
      <t xml:space="preserve">   </t>
    </r>
    <r>
      <rPr>
        <b/>
        <i/>
        <sz val="24"/>
        <color indexed="48"/>
        <rFont val="Calibri"/>
        <family val="2"/>
      </rPr>
      <t>!!!</t>
    </r>
  </si>
  <si>
    <t>Stará Turá</t>
  </si>
  <si>
    <t>ELMFiľakovo</t>
  </si>
  <si>
    <t>ELMRakovice</t>
  </si>
  <si>
    <t>ELMStará_Turá</t>
  </si>
  <si>
    <t>Šemša</t>
  </si>
  <si>
    <t>KK_Inter_Bratislava</t>
  </si>
  <si>
    <t>KK_Tatran_Sučany</t>
  </si>
  <si>
    <t>TJ_Lokomotíva_Vrútky</t>
  </si>
  <si>
    <t>TJ_Tatran_Spišská_Nová_Ves_A</t>
  </si>
  <si>
    <t>FTC_KO_Fiľakovo_B</t>
  </si>
  <si>
    <t>KK_Šemša</t>
  </si>
  <si>
    <t>TJ_Slavoj_Veľký_Šariš</t>
  </si>
  <si>
    <t>TJ_Tatran_Spišská_Nová_Ves_B</t>
  </si>
  <si>
    <t>TJ_Tatran_Spišská_Nová_Ves_C</t>
  </si>
  <si>
    <t>KK_Zentiva_Hlohovec</t>
  </si>
  <si>
    <t>TJ_Slavoj_Sládkovičovo</t>
  </si>
  <si>
    <t>TJ_Slovan_Šaľa_A</t>
  </si>
  <si>
    <t>I_LVRimavská_Sobota</t>
  </si>
  <si>
    <t>I_LVŠemša</t>
  </si>
  <si>
    <t>Rimavská_Sobota</t>
  </si>
  <si>
    <t>MKK_Stará_Turá_Myjavany</t>
  </si>
  <si>
    <t>TJ_Slovan_Šaľa_B</t>
  </si>
  <si>
    <t>KK_Cabaj_-_Čápor</t>
  </si>
  <si>
    <t xml:space="preserve">od </t>
  </si>
  <si>
    <t>.</t>
  </si>
  <si>
    <t xml:space="preserve"> hodu </t>
  </si>
  <si>
    <t>POZOR !!!</t>
  </si>
  <si>
    <t>Iba číslo, bez textu.</t>
  </si>
  <si>
    <t>FTC_KO_Fiľakovo_A</t>
  </si>
  <si>
    <t>ŠKK_Trstená_Starek</t>
  </si>
  <si>
    <t>KK_Cabaj_Čápor</t>
  </si>
  <si>
    <t>Baláž Atila</t>
  </si>
  <si>
    <t>Čaba Kristián</t>
  </si>
  <si>
    <t>Flachbart Ladislav</t>
  </si>
  <si>
    <t>Fukasz Igor</t>
  </si>
  <si>
    <t>Gallo Marian</t>
  </si>
  <si>
    <t>Knapp Gejza</t>
  </si>
  <si>
    <t>Koós Róbert</t>
  </si>
  <si>
    <t>Kurtiniak Dušan</t>
  </si>
  <si>
    <t>Martinka Stanislav</t>
  </si>
  <si>
    <t>Murín Dušan</t>
  </si>
  <si>
    <t>Mojzeš Marcel</t>
  </si>
  <si>
    <t>Nagy Ronald</t>
  </si>
  <si>
    <t>Nagy Milan</t>
  </si>
  <si>
    <t>Ondriga Jozef</t>
  </si>
  <si>
    <t>Pastorák Miroslav</t>
  </si>
  <si>
    <t>Pastorák Peter</t>
  </si>
  <si>
    <t>Telek Tamáš</t>
  </si>
  <si>
    <t>Szabó Sándor</t>
  </si>
  <si>
    <t>Šimon Alexander</t>
  </si>
  <si>
    <t>Ondriga Patrik</t>
  </si>
  <si>
    <t>Nagy Tomáš</t>
  </si>
  <si>
    <t>Mag Viliam</t>
  </si>
  <si>
    <t>Gallo Erik</t>
  </si>
  <si>
    <t>Mihali Daniel</t>
  </si>
  <si>
    <t>Pál Patrik</t>
  </si>
  <si>
    <t>3 - nový hráč</t>
  </si>
  <si>
    <t>4 - nový hráč</t>
  </si>
  <si>
    <t>Madarás Zoltán</t>
  </si>
  <si>
    <t>Tumma  Patrik</t>
  </si>
  <si>
    <t>Jeriga Jozef</t>
  </si>
  <si>
    <t>Horník Bystrík</t>
  </si>
  <si>
    <t>Kupčok Stanislav</t>
  </si>
  <si>
    <t>Poloma  Žolt</t>
  </si>
  <si>
    <t>Sedlák Ferdinand</t>
  </si>
  <si>
    <t>Šárközi Ľudovít</t>
  </si>
  <si>
    <t>Ďuriš Peter</t>
  </si>
  <si>
    <t>Ášváni Ján</t>
  </si>
  <si>
    <t>Chovanec Miroslav</t>
  </si>
  <si>
    <t>Nedoma Jaroslav</t>
  </si>
  <si>
    <t>Suchopa Ján</t>
  </si>
  <si>
    <t>Mikuš  Ferdinand</t>
  </si>
  <si>
    <t>Rózsár Tibor</t>
  </si>
  <si>
    <t>Dvorščák Samuel</t>
  </si>
  <si>
    <t>Kivaroth Samuel</t>
  </si>
  <si>
    <t>Jasenský Ján</t>
  </si>
  <si>
    <t>Zajko Marek</t>
  </si>
  <si>
    <t>Pozsgai Martin</t>
  </si>
  <si>
    <t>Listofer Gabriel</t>
  </si>
  <si>
    <t>Ondrus Matej</t>
  </si>
  <si>
    <t>Truska Jaroslav</t>
  </si>
  <si>
    <t>Zeman Jozef</t>
  </si>
  <si>
    <t>Fiedler Miroslav</t>
  </si>
  <si>
    <t>Harčarík Michal</t>
  </si>
  <si>
    <t>Kadlub Dávid</t>
  </si>
  <si>
    <t>Kiss Pavel</t>
  </si>
  <si>
    <t>Jasenský Igor</t>
  </si>
  <si>
    <t>Púchly Štefan</t>
  </si>
  <si>
    <t>Švec Matej</t>
  </si>
  <si>
    <t>Matyšek Michal</t>
  </si>
  <si>
    <t>Baboš Ivan</t>
  </si>
  <si>
    <t>Doležal Otakar</t>
  </si>
  <si>
    <t>Kiffusz Peter</t>
  </si>
  <si>
    <t>Fábry Jozef</t>
  </si>
  <si>
    <t>Vlčko Miroslav</t>
  </si>
  <si>
    <t>Rybička Branislav ml.</t>
  </si>
  <si>
    <t>Sopko Pavol</t>
  </si>
  <si>
    <t>Sopko Július</t>
  </si>
  <si>
    <t>Deško Pavol</t>
  </si>
  <si>
    <t>Kuba Mikuláš st.</t>
  </si>
  <si>
    <t>Kuba Martin ml.</t>
  </si>
  <si>
    <t>Čéči Patrik</t>
  </si>
  <si>
    <t>Mikolaj Viktor</t>
  </si>
  <si>
    <t>Migas Samuel</t>
  </si>
  <si>
    <t>Kuba Peter</t>
  </si>
  <si>
    <t>Kuba Ján</t>
  </si>
  <si>
    <t>Kuba Martin st.</t>
  </si>
  <si>
    <t>Kuba Miroslav</t>
  </si>
  <si>
    <t>Kožej Peter</t>
  </si>
  <si>
    <t>Grega Štefan</t>
  </si>
  <si>
    <t>Novotný Miroslav</t>
  </si>
  <si>
    <t>Novotný Peter</t>
  </si>
  <si>
    <t>Toriský Marcel</t>
  </si>
  <si>
    <t>Harčarik Marek</t>
  </si>
  <si>
    <t>Mička Peter</t>
  </si>
  <si>
    <t>Čech Libor</t>
  </si>
  <si>
    <t>Uváčik Pavel</t>
  </si>
  <si>
    <t>Tanglmayer Karol</t>
  </si>
  <si>
    <t>Miklošovič Milan</t>
  </si>
  <si>
    <t>Horváth Jozef</t>
  </si>
  <si>
    <t>Šamík Peter</t>
  </si>
  <si>
    <t>Marek Roman</t>
  </si>
  <si>
    <t>Gocký Peter</t>
  </si>
  <si>
    <t>Pinkas Jakub</t>
  </si>
  <si>
    <t>Paračka Martin</t>
  </si>
  <si>
    <t>Domin Dário</t>
  </si>
  <si>
    <t>Nedorost Patrik</t>
  </si>
  <si>
    <t>Ďurina Ján</t>
  </si>
  <si>
    <t>Kertész Tibor</t>
  </si>
  <si>
    <t>Skovajsa Pavol</t>
  </si>
  <si>
    <t>Weselowski Tibor</t>
  </si>
  <si>
    <t>Kozák Jaroslav</t>
  </si>
  <si>
    <t>Sedláček Eduard</t>
  </si>
  <si>
    <t>Schmidl Michal</t>
  </si>
  <si>
    <t>Meliš Ján</t>
  </si>
  <si>
    <t>Štefančík Marek</t>
  </si>
  <si>
    <t>Kozák Martin</t>
  </si>
  <si>
    <t>Balco Radovan</t>
  </si>
  <si>
    <t>Dilský Tomáš</t>
  </si>
  <si>
    <t>Svitek Ľuboš</t>
  </si>
  <si>
    <t>Zavarko Vilmoš</t>
  </si>
  <si>
    <t>Tepša Daniel</t>
  </si>
  <si>
    <t>Tomka Milan</t>
  </si>
  <si>
    <t>Vadovič Bystrík</t>
  </si>
  <si>
    <t>Pašiak Tomáš</t>
  </si>
  <si>
    <t>Kuna Erik</t>
  </si>
  <si>
    <t>Nemček Peter</t>
  </si>
  <si>
    <t>Herich Tomáš</t>
  </si>
  <si>
    <t>Petráš Jozef</t>
  </si>
  <si>
    <t>Babčan Michal</t>
  </si>
  <si>
    <t>Dziad Tomáš</t>
  </si>
  <si>
    <t>Ponjavič Miloš</t>
  </si>
  <si>
    <t>Kürty Radoslav</t>
  </si>
  <si>
    <t>Švantner Marek</t>
  </si>
  <si>
    <t>Malček Ivan</t>
  </si>
  <si>
    <t>Kovařovic Lukáš</t>
  </si>
  <si>
    <t>Kriváň Július</t>
  </si>
  <si>
    <t>Kriváň Juraj</t>
  </si>
  <si>
    <t>Móc Daniel</t>
  </si>
  <si>
    <t>Poliak Ján</t>
  </si>
  <si>
    <t>Dilský Michal</t>
  </si>
  <si>
    <t>Figura Ľuboš</t>
  </si>
  <si>
    <t>Mihok Marek</t>
  </si>
  <si>
    <t>Varholák Dalibor</t>
  </si>
  <si>
    <t xml:space="preserve">Brežák Peter </t>
  </si>
  <si>
    <t>Drobný Lukáš</t>
  </si>
  <si>
    <t xml:space="preserve">Duračka Ladislav </t>
  </si>
  <si>
    <t>Jurda Patrik</t>
  </si>
  <si>
    <t>Kašša Rastislav</t>
  </si>
  <si>
    <t>Kostelný Ján</t>
  </si>
  <si>
    <t>Kováč Miloš</t>
  </si>
  <si>
    <t>Magala Roman</t>
  </si>
  <si>
    <t xml:space="preserve">Masár Miroslav </t>
  </si>
  <si>
    <t>Medzibriczký Peter</t>
  </si>
  <si>
    <t>Milan Šimon</t>
  </si>
  <si>
    <t>Nesteš Peter</t>
  </si>
  <si>
    <t>Šintál Boris</t>
  </si>
  <si>
    <t xml:space="preserve">Šintál Milan </t>
  </si>
  <si>
    <t xml:space="preserve">Varga Richard </t>
  </si>
  <si>
    <t>Pešta Jozef</t>
  </si>
  <si>
    <t>Pešta Ján</t>
  </si>
  <si>
    <t>Pešta Vladimír</t>
  </si>
  <si>
    <t>Benko Štefan</t>
  </si>
  <si>
    <t>Klubert Dávid</t>
  </si>
  <si>
    <t>Bajtoš Rastislav</t>
  </si>
  <si>
    <t>Focko Jaroslav</t>
  </si>
  <si>
    <t>Svitanek Matúš</t>
  </si>
  <si>
    <t>Gonda Marián</t>
  </si>
  <si>
    <t>Klubert Mikuláš</t>
  </si>
  <si>
    <t>Pešta Igor</t>
  </si>
  <si>
    <t>Čech Filip</t>
  </si>
  <si>
    <t>Kratochwila Ondrej</t>
  </si>
  <si>
    <t>Šifra Milan</t>
  </si>
  <si>
    <t>Kalakaj Andrej</t>
  </si>
  <si>
    <t>Kalafut Peter</t>
  </si>
  <si>
    <t>Novotný Alexej</t>
  </si>
  <si>
    <t>Pramuka Matúš</t>
  </si>
  <si>
    <t>Bodnovič Daniel</t>
  </si>
  <si>
    <t>Benko Ivan</t>
  </si>
  <si>
    <t>Benko Jozef</t>
  </si>
  <si>
    <t>Karchutňák Jozef</t>
  </si>
  <si>
    <t>Benko Štefan ml.</t>
  </si>
  <si>
    <t>Bartoň Ján</t>
  </si>
  <si>
    <t>Bednár ľubomír</t>
  </si>
  <si>
    <t>Bies Branislav</t>
  </si>
  <si>
    <t>Čečot Radoslav</t>
  </si>
  <si>
    <t>Galbavý Ivan</t>
  </si>
  <si>
    <t>Hochel Ján</t>
  </si>
  <si>
    <t>Hvožďara Pavel</t>
  </si>
  <si>
    <t>Hvožďara Pavol</t>
  </si>
  <si>
    <t>Hvožďara Peter</t>
  </si>
  <si>
    <t>Janso Tomáš</t>
  </si>
  <si>
    <t>Lehuta Filip</t>
  </si>
  <si>
    <t>Mikulec Marek</t>
  </si>
  <si>
    <t>Minarech Roman</t>
  </si>
  <si>
    <t>Poliak Pavol</t>
  </si>
  <si>
    <t>Rudavský Michal</t>
  </si>
  <si>
    <t>Sadloň Kamil</t>
  </si>
  <si>
    <t>Ing. Sako Juraj</t>
  </si>
  <si>
    <t>Stejskal Igor</t>
  </si>
  <si>
    <t>Štefka Ľubomír</t>
  </si>
  <si>
    <t>Šupík Michal</t>
  </si>
  <si>
    <t>Tomek Patrik</t>
  </si>
  <si>
    <t>Ing. Uhlík Marek</t>
  </si>
  <si>
    <t>Haluza Jozef</t>
  </si>
  <si>
    <t>Minárik Anton</t>
  </si>
  <si>
    <t>Vagovič Pavol</t>
  </si>
  <si>
    <t>Bažik Ján</t>
  </si>
  <si>
    <t>Čabuda Partik</t>
  </si>
  <si>
    <t>Bella Ľuboš</t>
  </si>
  <si>
    <t>Kováč St. Milan</t>
  </si>
  <si>
    <t>Kováč ml. Milan</t>
  </si>
  <si>
    <t>Čiljak Vladimír</t>
  </si>
  <si>
    <t>Vereš Róbert</t>
  </si>
  <si>
    <t>Melišík Michal</t>
  </si>
  <si>
    <t>Ondrejčík Ján ml.</t>
  </si>
  <si>
    <t>Starek Martin</t>
  </si>
  <si>
    <t>Starek  Štefan</t>
  </si>
  <si>
    <t>Čech Ivan</t>
  </si>
  <si>
    <t>Fábry Michal</t>
  </si>
  <si>
    <t>Šibal Peter</t>
  </si>
  <si>
    <t>Koleják Martin</t>
  </si>
  <si>
    <t>Juris Lukáš</t>
  </si>
  <si>
    <t>Karas Tomáš</t>
  </si>
  <si>
    <t>Dzurek Stanislav</t>
  </si>
  <si>
    <t>Juris Marek</t>
  </si>
  <si>
    <t>Stankovič František</t>
  </si>
  <si>
    <t>Benický Marian</t>
  </si>
  <si>
    <t>Markusek Dušan</t>
  </si>
  <si>
    <t>Dzurek Boris</t>
  </si>
  <si>
    <t>Koleják Roman</t>
  </si>
  <si>
    <t>Koleják Vilam</t>
  </si>
  <si>
    <t>Koleják Anton</t>
  </si>
  <si>
    <t>Šuba  Norbert</t>
  </si>
  <si>
    <t>Didek Dominik</t>
  </si>
  <si>
    <t>Urban  Milan</t>
  </si>
  <si>
    <t>Juris Anton</t>
  </si>
  <si>
    <t>Dzurek Dominik</t>
  </si>
  <si>
    <t>Zembjak Dominik</t>
  </si>
  <si>
    <t>Macura Erik</t>
  </si>
  <si>
    <t xml:space="preserve">Bazala Jozef </t>
  </si>
  <si>
    <t xml:space="preserve">Diabelková Kristína </t>
  </si>
  <si>
    <t>Dovičič Juraj</t>
  </si>
  <si>
    <t>Foltín Radoslav</t>
  </si>
  <si>
    <t>Foriš Marián</t>
  </si>
  <si>
    <t>Fürsten Miroslav</t>
  </si>
  <si>
    <t>Fúska Radoslav st.</t>
  </si>
  <si>
    <t>Gálet Jaroslav</t>
  </si>
  <si>
    <t xml:space="preserve">Gocký Peter </t>
  </si>
  <si>
    <t>Hollósi Štefan</t>
  </si>
  <si>
    <t>Jančovič Martin</t>
  </si>
  <si>
    <t>Kaušitz Ján</t>
  </si>
  <si>
    <t xml:space="preserve">Kozár Stanislav </t>
  </si>
  <si>
    <t>Kuba Martin</t>
  </si>
  <si>
    <t>Kugler Ivan</t>
  </si>
  <si>
    <t>Lengyel Ottó</t>
  </si>
  <si>
    <t xml:space="preserve">Magalová Monika </t>
  </si>
  <si>
    <t xml:space="preserve">Oslay Ján </t>
  </si>
  <si>
    <t>Pašek Rastislav</t>
  </si>
  <si>
    <t>Povinsky Otto</t>
  </si>
  <si>
    <t>Rybička Branislav</t>
  </si>
  <si>
    <t>Skalošová Dominika</t>
  </si>
  <si>
    <t xml:space="preserve">Vargová Eva </t>
  </si>
  <si>
    <t>Wiesenganger Juraj</t>
  </si>
  <si>
    <t>Baša Július</t>
  </si>
  <si>
    <t>Bráz Arpád</t>
  </si>
  <si>
    <t>Hlačina Vladimír</t>
  </si>
  <si>
    <t>Horváth Ján</t>
  </si>
  <si>
    <t>Koren Ľudovít</t>
  </si>
  <si>
    <t>Koren Ľudovít ml.</t>
  </si>
  <si>
    <t>Koren Tomáš</t>
  </si>
  <si>
    <t>Lipták Bohuslav</t>
  </si>
  <si>
    <t>Lipták Ľudovít</t>
  </si>
  <si>
    <t>Ondrik Peter</t>
  </si>
  <si>
    <t>Pašiak Ivan</t>
  </si>
  <si>
    <t>Raffay Maroš</t>
  </si>
  <si>
    <t>Tatoušková Nikola</t>
  </si>
  <si>
    <t>Dideková Dagmar</t>
  </si>
  <si>
    <t>Diabelková Kristína</t>
  </si>
  <si>
    <t>Ďuricová Michaela</t>
  </si>
  <si>
    <t>Poliaková  Jana</t>
  </si>
  <si>
    <t>Micanová  Katarína</t>
  </si>
  <si>
    <t>Dudáš Otakar</t>
  </si>
  <si>
    <t>Hartwigová Michelle</t>
  </si>
  <si>
    <t>Király René</t>
  </si>
  <si>
    <t>Kojnok Milan</t>
  </si>
  <si>
    <t>Kubaliak Ján</t>
  </si>
  <si>
    <t>Lipták Vojtech</t>
  </si>
  <si>
    <t>Machiniak  Roman</t>
  </si>
  <si>
    <t>Povinsky Ottó</t>
  </si>
  <si>
    <t>Rábely  Miroslav</t>
  </si>
  <si>
    <t>Sendrei Július</t>
  </si>
  <si>
    <t>Sendrei Marek</t>
  </si>
  <si>
    <t>Šmatlík Róbert</t>
  </si>
  <si>
    <t>Topor Ladislav</t>
  </si>
  <si>
    <t>Toporová Aranka</t>
  </si>
  <si>
    <t>Toporová Mária</t>
  </si>
  <si>
    <t>Vanek Ivan</t>
  </si>
  <si>
    <t>Klubertová Dana</t>
  </si>
  <si>
    <t>Pramuková Júlia</t>
  </si>
  <si>
    <t>Kuchárová Gabriela</t>
  </si>
  <si>
    <t>Semanová Ivana</t>
  </si>
  <si>
    <t>Beran Rastislav</t>
  </si>
  <si>
    <t>Čech Jozef</t>
  </si>
  <si>
    <t>Hliviak Miroslav</t>
  </si>
  <si>
    <t>Kováč Stanislav</t>
  </si>
  <si>
    <t>Magala Peter</t>
  </si>
  <si>
    <t>Olejňák Marek</t>
  </si>
  <si>
    <t>Vitkovič Vojtech</t>
  </si>
  <si>
    <t>Peregrin Peter</t>
  </si>
  <si>
    <t>Šaršala Erik</t>
  </si>
  <si>
    <t>Roháľ Tomáš</t>
  </si>
  <si>
    <t>Guman Jozef</t>
  </si>
  <si>
    <t>Guman Ľubomír</t>
  </si>
  <si>
    <t>Guman Pavel</t>
  </si>
  <si>
    <t>Kollár Emil</t>
  </si>
  <si>
    <t>Mlinarčík Slavomír</t>
  </si>
  <si>
    <t>Šoltís Mikuláš</t>
  </si>
  <si>
    <t>Foltín Vladimír</t>
  </si>
  <si>
    <t>Scepaník Štefan</t>
  </si>
  <si>
    <t>Bizub Ľubomír</t>
  </si>
  <si>
    <t>Klimko Miroslav</t>
  </si>
  <si>
    <t>Olejňák Jozef</t>
  </si>
  <si>
    <t>Palatinus Róbert</t>
  </si>
  <si>
    <t>Chovanec  Pavol</t>
  </si>
  <si>
    <t>Nasvetr Dalibor</t>
  </si>
  <si>
    <t>Supuka Radoslav</t>
  </si>
  <si>
    <t>Ševčík Jozef</t>
  </si>
  <si>
    <t>Štrbáň Michal</t>
  </si>
  <si>
    <t>Azor Peter</t>
  </si>
  <si>
    <t>Thonhauser Maroš</t>
  </si>
  <si>
    <t>Remeň Július</t>
  </si>
  <si>
    <t xml:space="preserve">Chovanec Pavol st. </t>
  </si>
  <si>
    <t>Trúsik  Maroš</t>
  </si>
  <si>
    <t>Zrebený Adam</t>
  </si>
  <si>
    <t>Fúska Radoslav ml.</t>
  </si>
  <si>
    <t>Fúska  Radoslav st.</t>
  </si>
  <si>
    <t>Cintula Stanislav</t>
  </si>
  <si>
    <t>Kollár Dušan</t>
  </si>
  <si>
    <t>Kollár Peter</t>
  </si>
  <si>
    <t>Minárik Ivan</t>
  </si>
  <si>
    <t>Molnár Karol</t>
  </si>
  <si>
    <t>Molnár Pavol</t>
  </si>
  <si>
    <t>Nemček Juraj</t>
  </si>
  <si>
    <t>Nemček Martin</t>
  </si>
  <si>
    <t>Pastor Dušan</t>
  </si>
  <si>
    <t>Pastor Marcel</t>
  </si>
  <si>
    <t>Špaček Rudolf</t>
  </si>
  <si>
    <t>Baráth Štefan</t>
  </si>
  <si>
    <t>Bureš Dávid</t>
  </si>
  <si>
    <t>Dovičič František</t>
  </si>
  <si>
    <t>Jaderko Róbert</t>
  </si>
  <si>
    <t>Moravec Andrej</t>
  </si>
  <si>
    <t>Novosad Róbert</t>
  </si>
  <si>
    <t>Pažitný Anton</t>
  </si>
  <si>
    <t>Pažitný Juraj</t>
  </si>
  <si>
    <t>Polačik Roman</t>
  </si>
  <si>
    <t>Vlčko Jaroslav</t>
  </si>
  <si>
    <t>Vlčko Milan</t>
  </si>
  <si>
    <t>Barek Milan</t>
  </si>
  <si>
    <t>Černý  Timotej</t>
  </si>
  <si>
    <t>Mlynek Ivan</t>
  </si>
  <si>
    <t>Vladovič Igor</t>
  </si>
  <si>
    <t>Ághová Iveta</t>
  </si>
  <si>
    <t>Mlyneková Jana</t>
  </si>
  <si>
    <t>Mlyneková Petra</t>
  </si>
  <si>
    <t>Petrovičová Helena</t>
  </si>
  <si>
    <t>Ratkovská Ľubica</t>
  </si>
  <si>
    <t>Rybanská Anna</t>
  </si>
  <si>
    <t>Šnajdarová Martina</t>
  </si>
  <si>
    <t>Hudek Marian</t>
  </si>
  <si>
    <t>Pivoňka Petr</t>
  </si>
  <si>
    <t>Križan Peter</t>
  </si>
  <si>
    <t>Benc František</t>
  </si>
  <si>
    <t>Lipták Ľuboš</t>
  </si>
  <si>
    <t>Vašečka Miroslav</t>
  </si>
  <si>
    <t>Kaštíl Juraj</t>
  </si>
  <si>
    <t>Zarik Maroš</t>
  </si>
  <si>
    <t>Stančík Jozef</t>
  </si>
  <si>
    <t>Borovský Milan</t>
  </si>
  <si>
    <t>Zvirinský Viktor</t>
  </si>
  <si>
    <t>Kohút Vojtech</t>
  </si>
  <si>
    <t>Krajňák Peter</t>
  </si>
  <si>
    <t>Mozola Štefan</t>
  </si>
  <si>
    <t>Kečkeméthy Alexander</t>
  </si>
  <si>
    <t>Mihálik Jozef</t>
  </si>
  <si>
    <t>Vnučko Richard</t>
  </si>
  <si>
    <t>Karlubík Lukáš</t>
  </si>
  <si>
    <t>Bango Jaroslav</t>
  </si>
  <si>
    <t>Benko Michal</t>
  </si>
  <si>
    <t>Černý Pavol</t>
  </si>
  <si>
    <t>Dekan Michal</t>
  </si>
  <si>
    <t>Dudík Adrián</t>
  </si>
  <si>
    <t>Lednický Peter</t>
  </si>
  <si>
    <t>Melicher Marek</t>
  </si>
  <si>
    <t>Miklovič Jozef</t>
  </si>
  <si>
    <t>Miklovičová Adriána</t>
  </si>
  <si>
    <t>Mrekaj Ján</t>
  </si>
  <si>
    <t>Mrekaj Marek</t>
  </si>
  <si>
    <t>Palkovič Matej</t>
  </si>
  <si>
    <t>Pomajbo Lukáš</t>
  </si>
  <si>
    <t>Sahaj Marek</t>
  </si>
  <si>
    <t>Smatana Michal</t>
  </si>
  <si>
    <t>Ševčík Tomáš</t>
  </si>
  <si>
    <t>Urban Erik</t>
  </si>
  <si>
    <t>Urban Jakub</t>
  </si>
  <si>
    <t>Uváčik Jozef</t>
  </si>
  <si>
    <t>Vajer Michal</t>
  </si>
  <si>
    <t>Žitňanský Ivan</t>
  </si>
  <si>
    <t>Adamčík Jaroslav</t>
  </si>
  <si>
    <t>Bazala Jozef</t>
  </si>
  <si>
    <t>Benca Richard</t>
  </si>
  <si>
    <t>Bubla Miroslav</t>
  </si>
  <si>
    <t>Černák Peter</t>
  </si>
  <si>
    <t>Čerňan Vladimír</t>
  </si>
  <si>
    <t>Domanický Jozef, st.</t>
  </si>
  <si>
    <t>Domanický Jozef, ml.</t>
  </si>
  <si>
    <t>Kamencay Peter</t>
  </si>
  <si>
    <t>Kuzma Dušan</t>
  </si>
  <si>
    <t>Kuzma Peter</t>
  </si>
  <si>
    <t>Molnár Matúš</t>
  </si>
  <si>
    <t>Nedeľka Marián</t>
  </si>
  <si>
    <t>Pargáč Peter</t>
  </si>
  <si>
    <t>Šiška Juraj</t>
  </si>
  <si>
    <t>Bednár Ľubomír</t>
  </si>
  <si>
    <t>Garafová Magda</t>
  </si>
  <si>
    <t>Gordíková Lenka</t>
  </si>
  <si>
    <t>Hochelová Emília</t>
  </si>
  <si>
    <t>Janigová Ivana</t>
  </si>
  <si>
    <t>Kováčová Natália</t>
  </si>
  <si>
    <t>Lessová Erika</t>
  </si>
  <si>
    <t>Medňanská Anna</t>
  </si>
  <si>
    <t>Nemčeková Anna</t>
  </si>
  <si>
    <t>Ondrášiková Martina</t>
  </si>
  <si>
    <t>Vávrová Vladimíra</t>
  </si>
  <si>
    <t>Sako Juraj</t>
  </si>
  <si>
    <t>Uhlík Marek</t>
  </si>
  <si>
    <t>Bol Branislav</t>
  </si>
  <si>
    <t>Tóth Karol</t>
  </si>
  <si>
    <t>Baboš Jozef</t>
  </si>
  <si>
    <t>Klement Matej</t>
  </si>
  <si>
    <t>Machálková Patrícia</t>
  </si>
  <si>
    <t>Mazuchová Nikola</t>
  </si>
  <si>
    <t>Pap Róbert</t>
  </si>
  <si>
    <t>Hambálek Ľubomír</t>
  </si>
  <si>
    <t>Moravanský Miroslav</t>
  </si>
  <si>
    <t>Mitošinka Ladislav</t>
  </si>
  <si>
    <t>Devát Peter</t>
  </si>
  <si>
    <t>Bol Václav</t>
  </si>
  <si>
    <t>Zeman Titus</t>
  </si>
  <si>
    <t>Klement Štefan</t>
  </si>
  <si>
    <t>Veselka Július</t>
  </si>
  <si>
    <t>Szomolaiová Rozália</t>
  </si>
  <si>
    <t>Korytárová Marta</t>
  </si>
  <si>
    <t>Šenkár Štefan</t>
  </si>
  <si>
    <t>Dvoršťák Ján</t>
  </si>
  <si>
    <t>Király Filip</t>
  </si>
  <si>
    <t>Krajčík Štefan</t>
  </si>
  <si>
    <t>Marinčák Lucas</t>
  </si>
  <si>
    <t>Danada Ivan</t>
  </si>
  <si>
    <t>Beck Michal</t>
  </si>
  <si>
    <t>Keszőcze Ladislav</t>
  </si>
  <si>
    <t>Marics Štefan st.</t>
  </si>
  <si>
    <t>Maricsová Eva</t>
  </si>
  <si>
    <t>Nagy Ladislav</t>
  </si>
  <si>
    <t>Pospišil Stanislav</t>
  </si>
  <si>
    <t>Zsigmond Štefan</t>
  </si>
  <si>
    <t>Csicsay Peter</t>
  </si>
  <si>
    <t>Csicsayová Mária</t>
  </si>
  <si>
    <t>Fehér Tibor</t>
  </si>
  <si>
    <t>Gubran Ernest</t>
  </si>
  <si>
    <t>Író Michal</t>
  </si>
  <si>
    <t>Vargová Eva</t>
  </si>
  <si>
    <t>Vlahy Árpád</t>
  </si>
  <si>
    <t>Zsigmond Tibor</t>
  </si>
  <si>
    <t>Grellová Erika</t>
  </si>
  <si>
    <t>Keszőcze Zoltán</t>
  </si>
  <si>
    <t>Klúcsik Csaba</t>
  </si>
  <si>
    <t>Marič Štefan ml.</t>
  </si>
  <si>
    <t>Balogh Tamás</t>
  </si>
  <si>
    <t>Csermák Tomáš</t>
  </si>
  <si>
    <t>Mezei Máte</t>
  </si>
  <si>
    <t>Pörsök Tamás</t>
  </si>
  <si>
    <t>Búlik Jozef</t>
  </si>
  <si>
    <t>Huba Marian</t>
  </si>
  <si>
    <t>Chudík Marian</t>
  </si>
  <si>
    <t>Jorík Pavol</t>
  </si>
  <si>
    <t>Kičinko Jakub</t>
  </si>
  <si>
    <t>Kičinková Johanka</t>
  </si>
  <si>
    <t>Truska Milan</t>
  </si>
  <si>
    <t>Vavrinec Jozef</t>
  </si>
  <si>
    <t>Cích Branislav</t>
  </si>
  <si>
    <t>Ďuďák Pavol</t>
  </si>
  <si>
    <t>Dzúrik Martin</t>
  </si>
  <si>
    <t>Greising Pavol</t>
  </si>
  <si>
    <t>Maschke Vladimír</t>
  </si>
  <si>
    <t>Pavlík Peter</t>
  </si>
  <si>
    <t>Štefánek Ján</t>
  </si>
  <si>
    <t>Tomat Peter</t>
  </si>
  <si>
    <t>Bebčák Ladislav</t>
  </si>
  <si>
    <t>Bošnáková Janka</t>
  </si>
  <si>
    <t>Búliková Erika</t>
  </si>
  <si>
    <t>Fürstenová Elena</t>
  </si>
  <si>
    <t>Baluchová Slávka</t>
  </si>
  <si>
    <t>Koreňová Simona</t>
  </si>
  <si>
    <t>Kičinková Eva</t>
  </si>
  <si>
    <t>Hupčíková Gabriela</t>
  </si>
  <si>
    <t>Mikušincová Veronika</t>
  </si>
  <si>
    <t>Mikuš Mário</t>
  </si>
  <si>
    <t>Mikuš Štefan</t>
  </si>
  <si>
    <t>Stašík Marcel</t>
  </si>
  <si>
    <t>Bariak Jozef</t>
  </si>
  <si>
    <t>Guštara Štefan</t>
  </si>
  <si>
    <t>Mydla Ján</t>
  </si>
  <si>
    <t>Truska Tomáš</t>
  </si>
  <si>
    <t>Vlčák Juraj</t>
  </si>
  <si>
    <t>Vojtáš Karol</t>
  </si>
  <si>
    <t>Kellner Peter</t>
  </si>
  <si>
    <t>Adamkovič Dalibor</t>
  </si>
  <si>
    <t>Košík Vladimír</t>
  </si>
  <si>
    <t>Kupka Lukáš</t>
  </si>
  <si>
    <t>Ledaj Tomáš</t>
  </si>
  <si>
    <t>Maďara Matúš</t>
  </si>
  <si>
    <t>Nagy Maroš</t>
  </si>
  <si>
    <t>Papšo Michal</t>
  </si>
  <si>
    <t>Podolák Jaroslav</t>
  </si>
  <si>
    <t>Pristač Anton</t>
  </si>
  <si>
    <t>Pristačová Katarína</t>
  </si>
  <si>
    <t>Škultetyová Xénia</t>
  </si>
  <si>
    <t>Šujan Anton</t>
  </si>
  <si>
    <t>Vujičič Milorad</t>
  </si>
  <si>
    <t>Bača Jozef</t>
  </si>
  <si>
    <t>Bielko Dušan</t>
  </si>
  <si>
    <t>Makara Jozef</t>
  </si>
  <si>
    <t>Mitana Peter</t>
  </si>
  <si>
    <t>Mokrohajský Dominik</t>
  </si>
  <si>
    <t>Nedbal Jaroslav</t>
  </si>
  <si>
    <t>Pisca Marek</t>
  </si>
  <si>
    <t>Švaro Jaroslav</t>
  </si>
  <si>
    <t>Vojtek Peter</t>
  </si>
  <si>
    <t>Podolan Igor</t>
  </si>
  <si>
    <t>Vrábel Jaroslav</t>
  </si>
  <si>
    <t>Fabian Juraj</t>
  </si>
  <si>
    <t>Filip Robert</t>
  </si>
  <si>
    <t>Halienka Marcel</t>
  </si>
  <si>
    <t>Hrušovská Andrea</t>
  </si>
  <si>
    <t>Ješko Ivan</t>
  </si>
  <si>
    <t>Kolníková Mária</t>
  </si>
  <si>
    <t>Lehuta Miroslav</t>
  </si>
  <si>
    <t>Luščík Libor</t>
  </si>
  <si>
    <t>Moravčík Roman</t>
  </si>
  <si>
    <t>Valo Martin</t>
  </si>
  <si>
    <t>Moravcová Simona</t>
  </si>
  <si>
    <t>Hegedüšová Kristína</t>
  </si>
  <si>
    <t>Ančic Pavel</t>
  </si>
  <si>
    <t>Beck Karol</t>
  </si>
  <si>
    <t>Benkovský Jozef</t>
  </si>
  <si>
    <t>Bičian Ján</t>
  </si>
  <si>
    <t>Holenda Peter</t>
  </si>
  <si>
    <t>Chobot Ivan</t>
  </si>
  <si>
    <t>Lačný Anton</t>
  </si>
  <si>
    <t>Ležák Štefan</t>
  </si>
  <si>
    <t>Sadloň Michal</t>
  </si>
  <si>
    <t>Hrabinský Jaroslav</t>
  </si>
  <si>
    <t>Putz Denis</t>
  </si>
  <si>
    <t>Šípošová Helena</t>
  </si>
  <si>
    <t>Gálik Filip</t>
  </si>
  <si>
    <t>Plevák Adam</t>
  </si>
  <si>
    <t>Vandák Peter</t>
  </si>
  <si>
    <t>Györgyová Iveta</t>
  </si>
  <si>
    <t xml:space="preserve">Trochan Vladimír </t>
  </si>
  <si>
    <t xml:space="preserve">Pecháček Roman </t>
  </si>
  <si>
    <t>Šmotlák Peter</t>
  </si>
  <si>
    <t>Noška Ján</t>
  </si>
  <si>
    <t>Rebro Vladimír</t>
  </si>
  <si>
    <t>Hájek Anton</t>
  </si>
  <si>
    <t>Duffala Marek</t>
  </si>
  <si>
    <t>Masár Peter</t>
  </si>
  <si>
    <t>Dalošová Romana</t>
  </si>
  <si>
    <t>Duračková Alexanda</t>
  </si>
  <si>
    <t>Magalová Monika</t>
  </si>
  <si>
    <t>Machovičková Veronika</t>
  </si>
  <si>
    <t>Masárová Monika</t>
  </si>
  <si>
    <t>Matyusová Alena</t>
  </si>
  <si>
    <t>Šintálová Natália</t>
  </si>
  <si>
    <t>Verčíková Alžbeta</t>
  </si>
  <si>
    <t>Zelinková Veronika</t>
  </si>
  <si>
    <t>Hudcovič Peter</t>
  </si>
  <si>
    <t>Ďurožka Ivan</t>
  </si>
  <si>
    <t>Bajbar Jozef</t>
  </si>
  <si>
    <t>Bučko Štefan</t>
  </si>
  <si>
    <t>Čimbora Marián</t>
  </si>
  <si>
    <t>Farkašová Ľubomíra</t>
  </si>
  <si>
    <t>Ferenci Ondrej</t>
  </si>
  <si>
    <t>Koška viliam</t>
  </si>
  <si>
    <t>Klempa Ľuboš</t>
  </si>
  <si>
    <t>Latta Emil</t>
  </si>
  <si>
    <t>Malgot Martin</t>
  </si>
  <si>
    <t>Malgot Peter</t>
  </si>
  <si>
    <t>Martišek Michal</t>
  </si>
  <si>
    <t>Nedveď Roman</t>
  </si>
  <si>
    <t>Németh Viliam</t>
  </si>
  <si>
    <t>Sedlák Dušan</t>
  </si>
  <si>
    <t>Válek Ota</t>
  </si>
  <si>
    <t>Fábik Štefan</t>
  </si>
  <si>
    <t>Havran Miloš</t>
  </si>
  <si>
    <t>Kollár Jozef</t>
  </si>
  <si>
    <t>Kosorín Marian</t>
  </si>
  <si>
    <t>Lehocký Jaroslav</t>
  </si>
  <si>
    <t>Pitter Štefan</t>
  </si>
  <si>
    <t>Pitterová Vanda</t>
  </si>
  <si>
    <t>Šumeraj Jozef</t>
  </si>
  <si>
    <t>Vrablec Milan</t>
  </si>
  <si>
    <t>Zajko Juraj st.</t>
  </si>
  <si>
    <t>Zajko Juraj ml.</t>
  </si>
  <si>
    <t>Zajko Filip</t>
  </si>
  <si>
    <t>Zajko Dominik</t>
  </si>
  <si>
    <t>Bartáková Dominika</t>
  </si>
  <si>
    <t>Danaj Vladimír</t>
  </si>
  <si>
    <t>Dúbravický Ján</t>
  </si>
  <si>
    <t>Galis Dušan</t>
  </si>
  <si>
    <t>Janega Róbert</t>
  </si>
  <si>
    <t>Kušnier Vladimír</t>
  </si>
  <si>
    <t>Marko Mário</t>
  </si>
  <si>
    <t>Mišina Juraj</t>
  </si>
  <si>
    <t>Mišina Marian</t>
  </si>
  <si>
    <t>Okša Milan</t>
  </si>
  <si>
    <t>Orságh Ivan</t>
  </si>
  <si>
    <t>Petreje Pavol</t>
  </si>
  <si>
    <t>Sirotný Pavol</t>
  </si>
  <si>
    <t>Sitár Pavol</t>
  </si>
  <si>
    <t>Strempek Milan</t>
  </si>
  <si>
    <t>Súkeník Marek</t>
  </si>
  <si>
    <t>Škultéty Pavol</t>
  </si>
  <si>
    <t>Tomka Marian</t>
  </si>
  <si>
    <t>Venger Ivan</t>
  </si>
  <si>
    <t>Pörsök Tamas</t>
  </si>
  <si>
    <t>Halaši Marián</t>
  </si>
  <si>
    <t>Magyarics Andor</t>
  </si>
  <si>
    <t>Krnáč Tomáš</t>
  </si>
  <si>
    <t>Mészáros Ferdinand</t>
  </si>
  <si>
    <t>Halasy Miroslav</t>
  </si>
  <si>
    <t>Magyarics Ladislav</t>
  </si>
  <si>
    <t>Šalát František</t>
  </si>
  <si>
    <t>Gál Tibor</t>
  </si>
  <si>
    <t>Jurčák Miroslav</t>
  </si>
  <si>
    <t>Šalát Adrian</t>
  </si>
  <si>
    <t>Casnaky Tomáš</t>
  </si>
  <si>
    <t>Pelec Ján</t>
  </si>
  <si>
    <t>Pelec Ivan</t>
  </si>
  <si>
    <t>Myslík Marek</t>
  </si>
  <si>
    <t>Gál Kristián</t>
  </si>
  <si>
    <t>Folvarchi Franci</t>
  </si>
  <si>
    <t>Bláhová Judita</t>
  </si>
  <si>
    <t>Drahošová Silvia</t>
  </si>
  <si>
    <t>Stopiak Pavol</t>
  </si>
  <si>
    <t>Marček Peter</t>
  </si>
  <si>
    <t>Ruttkay Miroslav</t>
  </si>
  <si>
    <t>Adamčik Jozef</t>
  </si>
  <si>
    <t>Kubena Pavol</t>
  </si>
  <si>
    <t>Kubena Jan</t>
  </si>
  <si>
    <t>Kubena Juraj</t>
  </si>
  <si>
    <t>Ilovsky Eduard</t>
  </si>
  <si>
    <t>Hanko Peter</t>
  </si>
  <si>
    <t>Ruttkay Marian</t>
  </si>
  <si>
    <t>Ilovsky Martin</t>
  </si>
  <si>
    <t>Jarkovsky Patrik</t>
  </si>
  <si>
    <t>Machník Dušan</t>
  </si>
  <si>
    <t>Beňová Michaela</t>
  </si>
  <si>
    <t>Čechová Viera</t>
  </si>
  <si>
    <t>Klimková Lenka</t>
  </si>
  <si>
    <t>Kohútová Simona</t>
  </si>
  <si>
    <t>Makranská Soňa</t>
  </si>
  <si>
    <t xml:space="preserve">Vargová Katarína </t>
  </si>
  <si>
    <t>Vrbová Kamila</t>
  </si>
  <si>
    <r>
      <rPr>
        <b/>
        <i/>
        <sz val="16"/>
        <color indexed="10"/>
        <rFont val="Calibri"/>
        <family val="2"/>
      </rPr>
      <t>Napísať</t>
    </r>
    <r>
      <rPr>
        <b/>
        <i/>
        <sz val="16"/>
        <rFont val="Calibri"/>
        <family val="2"/>
      </rPr>
      <t xml:space="preserve"> iba</t>
    </r>
    <r>
      <rPr>
        <b/>
        <i/>
        <sz val="16"/>
        <color indexed="10"/>
        <rFont val="Calibri"/>
        <family val="2"/>
      </rPr>
      <t xml:space="preserve"> </t>
    </r>
    <r>
      <rPr>
        <b/>
        <i/>
        <sz val="16"/>
        <color indexed="48"/>
        <rFont val="Calibri"/>
        <family val="2"/>
      </rPr>
      <t>ČÍSLO</t>
    </r>
    <r>
      <rPr>
        <b/>
        <i/>
        <sz val="16"/>
        <rFont val="Calibri"/>
        <family val="2"/>
      </rPr>
      <t xml:space="preserve"> hodu </t>
    </r>
    <r>
      <rPr>
        <b/>
        <i/>
        <sz val="16"/>
        <color indexed="10"/>
        <rFont val="Calibri"/>
        <family val="2"/>
      </rPr>
      <t>striedania</t>
    </r>
  </si>
  <si>
    <r>
      <rPr>
        <b/>
        <i/>
        <sz val="16"/>
        <color indexed="10"/>
        <rFont val="Calibri"/>
        <family val="2"/>
      </rPr>
      <t>Vybrať</t>
    </r>
    <r>
      <rPr>
        <b/>
        <i/>
        <sz val="16"/>
        <rFont val="Calibri"/>
        <family val="2"/>
      </rPr>
      <t xml:space="preserve">  z rozbaľovacieho </t>
    </r>
    <r>
      <rPr>
        <b/>
        <i/>
        <sz val="16"/>
        <color indexed="10"/>
        <rFont val="Calibri"/>
        <family val="2"/>
      </rPr>
      <t>zoznamu</t>
    </r>
    <r>
      <rPr>
        <b/>
        <i/>
        <sz val="16"/>
        <rFont val="Calibri"/>
        <family val="2"/>
      </rPr>
      <t xml:space="preserve"> </t>
    </r>
  </si>
  <si>
    <r>
      <t xml:space="preserve">Vybrať </t>
    </r>
    <r>
      <rPr>
        <b/>
        <i/>
        <sz val="16"/>
        <color indexed="10"/>
        <rFont val="Calibri"/>
        <family val="2"/>
      </rPr>
      <t>Súťaž</t>
    </r>
  </si>
  <si>
    <r>
      <t xml:space="preserve">Vybrať </t>
    </r>
    <r>
      <rPr>
        <b/>
        <i/>
        <sz val="16"/>
        <color indexed="10"/>
        <rFont val="Calibri"/>
        <family val="2"/>
      </rPr>
      <t>Kolkáreň</t>
    </r>
  </si>
  <si>
    <t xml:space="preserve">Dátum a podpis rozhodcu:  </t>
  </si>
  <si>
    <t>Rôzne:</t>
  </si>
  <si>
    <t>Napomínanie hráčov za nešportové chovanie a vylúčenia zo štartu:</t>
  </si>
  <si>
    <t>Reg.č.</t>
  </si>
  <si>
    <t>Meno</t>
  </si>
  <si>
    <t>Hod</t>
  </si>
  <si>
    <t>Striedaný hráč</t>
  </si>
  <si>
    <t>Striedajúci hráč</t>
  </si>
  <si>
    <t>Domácí</t>
  </si>
  <si>
    <t>Stredania hráčov (zranenia):</t>
  </si>
  <si>
    <t>Pripomienky k technickému stavu kolkárne:</t>
  </si>
  <si>
    <t>Platnosť kolaudačného protokolu:  </t>
  </si>
  <si>
    <t>Počet divákov:</t>
  </si>
  <si>
    <t>Čas ukončenia stretnutia:</t>
  </si>
  <si>
    <t>Teplota na kolkárni:</t>
  </si>
  <si>
    <t>Čas začiatku stretnutia:</t>
  </si>
  <si>
    <t>Podpis:</t>
  </si>
  <si>
    <t>Číslo preukazu:</t>
  </si>
  <si>
    <t>Meno:</t>
  </si>
  <si>
    <t>Bodový zisk</t>
  </si>
  <si>
    <t>Vedúci družstva         Meno:</t>
  </si>
  <si>
    <t>Celkový výkon družstva  </t>
  </si>
  <si>
    <t>Celk.</t>
  </si>
  <si>
    <t>Druž.</t>
  </si>
  <si>
    <t>Set. B</t>
  </si>
  <si>
    <t>Reg. číslo</t>
  </si>
  <si>
    <t>Set</t>
  </si>
  <si>
    <t>Priezvisko a meno hráča</t>
  </si>
  <si>
    <t>Dátum:  </t>
  </si>
  <si>
    <t xml:space="preserve">Kolkáreň:  </t>
  </si>
  <si>
    <t>Slovenský kolkársky zväz</t>
  </si>
  <si>
    <t>Platnosť kolaudačného protokolu do :</t>
  </si>
  <si>
    <r>
      <t xml:space="preserve">Nezabudnúť na </t>
    </r>
    <r>
      <rPr>
        <b/>
        <i/>
        <sz val="13"/>
        <color indexed="10"/>
        <rFont val="Calibri"/>
        <family val="2"/>
      </rPr>
      <t>dátum</t>
    </r>
    <r>
      <rPr>
        <b/>
        <i/>
        <sz val="13"/>
        <rFont val="Calibri"/>
        <family val="2"/>
      </rPr>
      <t xml:space="preserve"> platnosti            kolaudačného  </t>
    </r>
    <r>
      <rPr>
        <b/>
        <i/>
        <sz val="13"/>
        <color indexed="12"/>
        <rFont val="Calibri"/>
        <family val="2"/>
      </rPr>
      <t>protokolu</t>
    </r>
  </si>
  <si>
    <r>
      <t>vedúci</t>
    </r>
    <r>
      <rPr>
        <i/>
        <sz val="12"/>
        <color indexed="12"/>
        <rFont val="Calibri"/>
        <family val="2"/>
      </rPr>
      <t xml:space="preserve"> </t>
    </r>
    <r>
      <rPr>
        <i/>
        <sz val="12"/>
        <color indexed="12"/>
        <rFont val="Calibri"/>
        <family val="2"/>
      </rPr>
      <t>domáceho</t>
    </r>
    <r>
      <rPr>
        <i/>
        <sz val="12"/>
        <rFont val="Calibri"/>
        <family val="2"/>
      </rPr>
      <t xml:space="preserve"> družstva</t>
    </r>
  </si>
  <si>
    <r>
      <t xml:space="preserve">vedúci </t>
    </r>
    <r>
      <rPr>
        <i/>
        <sz val="12"/>
        <color indexed="12"/>
        <rFont val="Calibri"/>
        <family val="2"/>
      </rPr>
      <t>hosťujúceho</t>
    </r>
    <r>
      <rPr>
        <i/>
        <sz val="12"/>
        <rFont val="Calibri"/>
        <family val="2"/>
      </rPr>
      <t xml:space="preserve"> družstva</t>
    </r>
  </si>
  <si>
    <r>
      <t xml:space="preserve">Napísať </t>
    </r>
    <r>
      <rPr>
        <b/>
        <i/>
        <sz val="18"/>
        <color indexed="10"/>
        <rFont val="Calibri"/>
        <family val="2"/>
      </rPr>
      <t>číslo</t>
    </r>
    <r>
      <rPr>
        <b/>
        <i/>
        <sz val="18"/>
        <rFont val="Calibri"/>
        <family val="2"/>
      </rPr>
      <t xml:space="preserve"> preukazu </t>
    </r>
    <r>
      <rPr>
        <b/>
        <i/>
        <sz val="18"/>
        <color indexed="12"/>
        <rFont val="Calibri"/>
        <family val="2"/>
      </rPr>
      <t>rozhodcu</t>
    </r>
  </si>
  <si>
    <t>Kto Striedal</t>
  </si>
  <si>
    <t>Koho Striedal</t>
  </si>
  <si>
    <t>Kro Striedal</t>
  </si>
  <si>
    <t>hráča</t>
  </si>
  <si>
    <r>
      <t>Nezabudnúť napísať</t>
    </r>
    <r>
      <rPr>
        <b/>
        <i/>
        <sz val="16"/>
        <color indexed="10"/>
        <rFont val="Calibri"/>
        <family val="2"/>
      </rPr>
      <t xml:space="preserve"> číslo</t>
    </r>
  </si>
  <si>
    <r>
      <t xml:space="preserve">registračného </t>
    </r>
    <r>
      <rPr>
        <b/>
        <i/>
        <sz val="16"/>
        <color indexed="10"/>
        <rFont val="Calibri"/>
        <family val="2"/>
      </rPr>
      <t xml:space="preserve">preukazu </t>
    </r>
  </si>
  <si>
    <t>Čís.reg.peukazu</t>
  </si>
  <si>
    <t>číslo rozhodcov. preukazu :</t>
  </si>
  <si>
    <t>Povinne vyplňané polia</t>
  </si>
  <si>
    <r>
      <t xml:space="preserve">Noví hráči - </t>
    </r>
    <r>
      <rPr>
        <b/>
        <i/>
        <sz val="18"/>
        <color indexed="17"/>
        <rFont val="Calibri"/>
        <family val="2"/>
      </rPr>
      <t>HOSTIA</t>
    </r>
  </si>
  <si>
    <r>
      <t xml:space="preserve">Noví hráči - </t>
    </r>
    <r>
      <rPr>
        <b/>
        <i/>
        <sz val="18"/>
        <color indexed="20"/>
        <rFont val="Calibri"/>
        <family val="2"/>
      </rPr>
      <t>DOMÁCI</t>
    </r>
  </si>
  <si>
    <t>deň konania zápasu :</t>
  </si>
  <si>
    <t>Töre Karol</t>
  </si>
  <si>
    <t>Kažimír Oliver</t>
  </si>
  <si>
    <t>Peštová Blanka</t>
  </si>
  <si>
    <t>KK_Inter_Bratislava_A</t>
  </si>
  <si>
    <t>KK_Tatran_Sučany_A</t>
  </si>
  <si>
    <t>ŠKK_Trstená_Starek_A</t>
  </si>
  <si>
    <t>TJ_Slavoj_Veľký_Šariš_A</t>
  </si>
  <si>
    <r>
      <rPr>
        <b/>
        <sz val="10"/>
        <rFont val="Calibri"/>
        <family val="2"/>
      </rPr>
      <t>3.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</si>
  <si>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r>
      <rPr>
        <b/>
        <sz val="10"/>
        <rFont val="Calibri"/>
        <family val="2"/>
      </rPr>
      <t>4.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</si>
  <si>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t>Wurf</t>
  </si>
  <si>
    <t>SaP</t>
  </si>
  <si>
    <t>MaP</t>
  </si>
  <si>
    <t>ErgMaP</t>
  </si>
  <si>
    <t>Dúbrava Šimon</t>
  </si>
  <si>
    <r>
      <rPr>
        <b/>
        <i/>
        <sz val="12"/>
        <color indexed="8"/>
        <rFont val="Calibri"/>
        <family val="2"/>
      </rPr>
      <t>ver</t>
    </r>
    <r>
      <rPr>
        <b/>
        <i/>
        <sz val="12"/>
        <rFont val="Calibri"/>
        <family val="2"/>
      </rPr>
      <t>_</t>
    </r>
    <r>
      <rPr>
        <b/>
        <i/>
        <sz val="12"/>
        <color indexed="10"/>
        <rFont val="Calibri"/>
        <family val="2"/>
      </rPr>
      <t>05a</t>
    </r>
    <r>
      <rPr>
        <b/>
        <i/>
        <sz val="12"/>
        <rFont val="Calibri"/>
        <family val="2"/>
      </rPr>
      <t>_200916</t>
    </r>
  </si>
  <si>
    <r>
      <t xml:space="preserve">Napísať </t>
    </r>
    <r>
      <rPr>
        <b/>
        <i/>
        <sz val="18"/>
        <color indexed="10"/>
        <rFont val="Calibri"/>
        <family val="2"/>
      </rPr>
      <t>teplotu</t>
    </r>
    <r>
      <rPr>
        <b/>
        <i/>
        <sz val="18"/>
        <rFont val="Calibri"/>
        <family val="2"/>
      </rPr>
      <t xml:space="preserve"> na kolkárni</t>
    </r>
  </si>
  <si>
    <r>
      <t xml:space="preserve">Napísať </t>
    </r>
    <r>
      <rPr>
        <b/>
        <i/>
        <sz val="18"/>
        <color indexed="10"/>
        <rFont val="Calibri"/>
        <family val="2"/>
      </rPr>
      <t>počet</t>
    </r>
    <r>
      <rPr>
        <b/>
        <i/>
        <sz val="18"/>
        <rFont val="Calibri"/>
        <family val="2"/>
      </rPr>
      <t xml:space="preserve"> divákov</t>
    </r>
  </si>
  <si>
    <t>teplota na kolkárni :</t>
  </si>
  <si>
    <t>počet divákov :</t>
  </si>
  <si>
    <t>Družstvo:</t>
  </si>
  <si>
    <t>Dorážka</t>
  </si>
  <si>
    <t>Celkem</t>
  </si>
  <si>
    <t>Domácí hráči</t>
  </si>
  <si>
    <t>Jméno</t>
  </si>
  <si>
    <t>Registrační číslo</t>
  </si>
  <si>
    <t>Datum narození</t>
  </si>
  <si>
    <t>1. Hráč domácí</t>
  </si>
  <si>
    <t>2. Hráč domácí</t>
  </si>
  <si>
    <t>3. Hráč domácí</t>
  </si>
  <si>
    <t>4. Hráč domácí</t>
  </si>
  <si>
    <t>5. Hráč domácí</t>
  </si>
  <si>
    <t>6. Hráč domácí</t>
  </si>
  <si>
    <t>Družstvo hostů</t>
  </si>
  <si>
    <t>Hosté</t>
  </si>
  <si>
    <t>1. Hráč hosté</t>
  </si>
  <si>
    <t>2. Hráč hosté</t>
  </si>
  <si>
    <t>3. Hráč hosté</t>
  </si>
  <si>
    <t>4. Hráč hosté</t>
  </si>
  <si>
    <t>5. Hráč hosté</t>
  </si>
  <si>
    <t>6. Hráč hosté</t>
  </si>
  <si>
    <t>23°C</t>
  </si>
  <si>
    <t>Nedoma J.</t>
  </si>
  <si>
    <t xml:space="preserve"> 29. 10. 2016</t>
  </si>
  <si>
    <t>Kaigl K.</t>
  </si>
  <si>
    <t>Beck K.</t>
  </si>
  <si>
    <t>Šárkozi L.</t>
  </si>
  <si>
    <t>Benkovský J.</t>
  </si>
  <si>
    <t>Ašváni J.</t>
  </si>
  <si>
    <t>Ančic P.</t>
  </si>
  <si>
    <t>Száz E.</t>
  </si>
  <si>
    <t>Chobot I.</t>
  </si>
  <si>
    <t>Hegedušová K.</t>
  </si>
  <si>
    <t>Lačný A.</t>
  </si>
  <si>
    <t>Kaigl J.</t>
  </si>
  <si>
    <t>Sadloň M.</t>
  </si>
  <si>
    <t>2L -   Galanta B</t>
  </si>
  <si>
    <t>2L -   Limbach</t>
  </si>
  <si>
    <t>Jiří Kaigl</t>
  </si>
  <si>
    <t>Pavel Ančič</t>
  </si>
  <si>
    <t>5803222552</t>
  </si>
  <si>
    <t>6204202717</t>
  </si>
  <si>
    <t>3807250343</t>
  </si>
  <si>
    <t>5406060101</t>
  </si>
  <si>
    <t>5812031315</t>
  </si>
  <si>
    <t>5408291579</t>
  </si>
  <si>
    <t>6203252066</t>
  </si>
  <si>
    <t>5202232048</t>
  </si>
  <si>
    <t>4903111207</t>
  </si>
  <si>
    <t>5509062062</t>
  </si>
  <si>
    <t>5302011208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</si>
</sst>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dd/mm/yy\ hh:mm"/>
    <numFmt numFmtId="174" formatCode="h:mm;@"/>
    <numFmt numFmtId="175" formatCode="0&quot;.&quot;"/>
    <numFmt numFmtId="176" formatCode="00000"/>
  </numFmts>
  <fonts count="212">
    <font>
      <sz val="9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9"/>
      <name val="Calibri"/>
      <family val="2"/>
    </font>
    <font>
      <b/>
      <i/>
      <sz val="16"/>
      <name val="Calibri"/>
      <family val="2"/>
    </font>
    <font>
      <b/>
      <sz val="12"/>
      <name val="Calibri"/>
      <family val="2"/>
    </font>
    <font>
      <i/>
      <sz val="9"/>
      <color indexed="10"/>
      <name val="Calibri"/>
      <family val="2"/>
    </font>
    <font>
      <b/>
      <i/>
      <sz val="9"/>
      <color indexed="10"/>
      <name val="Calibri"/>
      <family val="2"/>
    </font>
    <font>
      <b/>
      <i/>
      <u val="single"/>
      <sz val="16"/>
      <color indexed="10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color indexed="12"/>
      <name val="Calibri"/>
      <family val="2"/>
    </font>
    <font>
      <sz val="10"/>
      <name val="Arial CE"/>
      <family val="2"/>
    </font>
    <font>
      <sz val="20"/>
      <name val="Arial CE"/>
      <family val="2"/>
    </font>
    <font>
      <sz val="24"/>
      <name val="Arial CE"/>
      <family val="2"/>
    </font>
    <font>
      <b/>
      <i/>
      <sz val="11"/>
      <color indexed="8"/>
      <name val="Calibri"/>
      <family val="2"/>
    </font>
    <font>
      <sz val="12"/>
      <name val="Arial CE"/>
      <family val="2"/>
    </font>
    <font>
      <i/>
      <sz val="10"/>
      <color indexed="12"/>
      <name val="Calibri"/>
      <family val="2"/>
    </font>
    <font>
      <b/>
      <i/>
      <sz val="10"/>
      <name val="Arial CE"/>
      <family val="0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sz val="10"/>
      <name val="Arial"/>
      <family val="2"/>
    </font>
    <font>
      <sz val="9"/>
      <name val="Arial CE"/>
      <family val="2"/>
    </font>
    <font>
      <sz val="14"/>
      <name val="Arial CE"/>
      <family val="2"/>
    </font>
    <font>
      <i/>
      <sz val="11"/>
      <name val="Calibri"/>
      <family val="2"/>
    </font>
    <font>
      <sz val="26"/>
      <name val="Arial"/>
      <family val="2"/>
    </font>
    <font>
      <i/>
      <sz val="10"/>
      <name val="Calibri"/>
      <family val="2"/>
    </font>
    <font>
      <b/>
      <i/>
      <sz val="16"/>
      <color indexed="10"/>
      <name val="Calibri"/>
      <family val="2"/>
    </font>
    <font>
      <b/>
      <i/>
      <sz val="16"/>
      <name val="Monotype Corsiva"/>
      <family val="4"/>
    </font>
    <font>
      <b/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b/>
      <i/>
      <sz val="9"/>
      <color indexed="8"/>
      <name val="Calibri"/>
      <family val="2"/>
    </font>
    <font>
      <b/>
      <i/>
      <sz val="16"/>
      <color indexed="8"/>
      <name val="Calibri"/>
      <family val="2"/>
    </font>
    <font>
      <sz val="20"/>
      <name val="Calibri"/>
      <family val="2"/>
    </font>
    <font>
      <b/>
      <i/>
      <sz val="24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20"/>
      <color indexed="8"/>
      <name val="Calibri"/>
      <family val="2"/>
    </font>
    <font>
      <b/>
      <i/>
      <sz val="18"/>
      <color indexed="10"/>
      <name val="Calibri"/>
      <family val="2"/>
    </font>
    <font>
      <b/>
      <i/>
      <sz val="18"/>
      <color indexed="8"/>
      <name val="Calibri"/>
      <family val="2"/>
    </font>
    <font>
      <b/>
      <i/>
      <sz val="18"/>
      <color indexed="48"/>
      <name val="Calibri"/>
      <family val="2"/>
    </font>
    <font>
      <i/>
      <sz val="9"/>
      <name val="Arial"/>
      <family val="2"/>
    </font>
    <font>
      <b/>
      <i/>
      <sz val="12"/>
      <color indexed="10"/>
      <name val="Calibri"/>
      <family val="2"/>
    </font>
    <font>
      <b/>
      <i/>
      <sz val="18"/>
      <color indexed="12"/>
      <name val="Calibri"/>
      <family val="2"/>
    </font>
    <font>
      <b/>
      <i/>
      <sz val="8"/>
      <color indexed="10"/>
      <name val="Calibri"/>
      <family val="2"/>
    </font>
    <font>
      <i/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9"/>
      <color indexed="8"/>
      <name val="Calibri"/>
      <family val="2"/>
    </font>
    <font>
      <b/>
      <i/>
      <sz val="16"/>
      <color indexed="48"/>
      <name val="Calibri"/>
      <family val="2"/>
    </font>
    <font>
      <b/>
      <i/>
      <sz val="10"/>
      <color indexed="8"/>
      <name val="Calibri"/>
      <family val="2"/>
    </font>
    <font>
      <i/>
      <sz val="8"/>
      <color indexed="8"/>
      <name val="Calibri"/>
      <family val="2"/>
    </font>
    <font>
      <b/>
      <i/>
      <sz val="22"/>
      <name val="Calibri"/>
      <family val="2"/>
    </font>
    <font>
      <b/>
      <i/>
      <sz val="22"/>
      <color indexed="10"/>
      <name val="Calibri"/>
      <family val="2"/>
    </font>
    <font>
      <b/>
      <i/>
      <sz val="24"/>
      <color indexed="48"/>
      <name val="Calibri"/>
      <family val="2"/>
    </font>
    <font>
      <b/>
      <i/>
      <sz val="24"/>
      <color indexed="10"/>
      <name val="Calibri"/>
      <family val="2"/>
    </font>
    <font>
      <b/>
      <i/>
      <sz val="12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i/>
      <sz val="12"/>
      <name val="Calibri"/>
      <family val="2"/>
    </font>
    <font>
      <b/>
      <i/>
      <sz val="13"/>
      <color indexed="10"/>
      <name val="Calibri"/>
      <family val="2"/>
    </font>
    <font>
      <b/>
      <i/>
      <sz val="18"/>
      <name val="Calibri"/>
      <family val="2"/>
    </font>
    <font>
      <b/>
      <i/>
      <sz val="13"/>
      <name val="Calibri"/>
      <family val="2"/>
    </font>
    <font>
      <b/>
      <i/>
      <sz val="13"/>
      <color indexed="12"/>
      <name val="Calibri"/>
      <family val="2"/>
    </font>
    <font>
      <i/>
      <sz val="12"/>
      <color indexed="12"/>
      <name val="Calibri"/>
      <family val="2"/>
    </font>
    <font>
      <b/>
      <i/>
      <sz val="18"/>
      <color indexed="17"/>
      <name val="Calibri"/>
      <family val="2"/>
    </font>
    <font>
      <b/>
      <i/>
      <sz val="18"/>
      <color indexed="20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i/>
      <sz val="12.5"/>
      <name val="Calibri"/>
      <family val="2"/>
    </font>
    <font>
      <b/>
      <i/>
      <sz val="9"/>
      <name val="Calibri"/>
      <family val="2"/>
    </font>
    <font>
      <b/>
      <sz val="12"/>
      <color indexed="8"/>
      <name val="Calibri"/>
      <family val="2"/>
    </font>
    <font>
      <sz val="9"/>
      <color indexed="10"/>
      <name val="Arial"/>
      <family val="2"/>
    </font>
    <font>
      <sz val="14"/>
      <name val="Calibri"/>
      <family val="2"/>
    </font>
    <font>
      <sz val="8"/>
      <name val="Calibri"/>
      <family val="2"/>
    </font>
    <font>
      <i/>
      <sz val="9"/>
      <color indexed="40"/>
      <name val="Calibri"/>
      <family val="2"/>
    </font>
    <font>
      <b/>
      <i/>
      <sz val="18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20"/>
      <color indexed="62"/>
      <name val="Calibri"/>
      <family val="2"/>
    </font>
    <font>
      <b/>
      <sz val="12"/>
      <color indexed="20"/>
      <name val="Calibri"/>
      <family val="2"/>
    </font>
    <font>
      <b/>
      <i/>
      <sz val="13"/>
      <color indexed="14"/>
      <name val="Calibri"/>
      <family val="2"/>
    </font>
    <font>
      <b/>
      <i/>
      <sz val="8"/>
      <name val="Calibri"/>
      <family val="2"/>
    </font>
    <font>
      <b/>
      <i/>
      <sz val="12"/>
      <color indexed="12"/>
      <name val="Calibri"/>
      <family val="2"/>
    </font>
    <font>
      <b/>
      <u val="single"/>
      <sz val="12"/>
      <name val="Calibri"/>
      <family val="2"/>
    </font>
    <font>
      <b/>
      <u val="single"/>
      <sz val="18"/>
      <name val="Calibri"/>
      <family val="2"/>
    </font>
    <font>
      <b/>
      <i/>
      <sz val="20"/>
      <name val="Calibri"/>
      <family val="2"/>
    </font>
    <font>
      <b/>
      <sz val="24"/>
      <name val="Calibri"/>
      <family val="2"/>
    </font>
    <font>
      <b/>
      <i/>
      <sz val="8"/>
      <color indexed="8"/>
      <name val="Calibri"/>
      <family val="2"/>
    </font>
    <font>
      <b/>
      <sz val="14"/>
      <color indexed="60"/>
      <name val="Calibri"/>
      <family val="2"/>
    </font>
    <font>
      <b/>
      <i/>
      <sz val="12"/>
      <color indexed="60"/>
      <name val="Calibri"/>
      <family val="2"/>
    </font>
    <font>
      <b/>
      <i/>
      <sz val="10"/>
      <name val="Calibri"/>
      <family val="2"/>
    </font>
    <font>
      <i/>
      <sz val="14"/>
      <color indexed="10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i/>
      <sz val="16"/>
      <color indexed="12"/>
      <name val="Calibri"/>
      <family val="2"/>
    </font>
    <font>
      <i/>
      <sz val="12"/>
      <color indexed="10"/>
      <name val="Calibri"/>
      <family val="2"/>
    </font>
    <font>
      <i/>
      <sz val="8.5"/>
      <name val="Calibri"/>
      <family val="2"/>
    </font>
    <font>
      <b/>
      <sz val="14"/>
      <color indexed="17"/>
      <name val="Calibri"/>
      <family val="2"/>
    </font>
    <font>
      <b/>
      <sz val="14"/>
      <color indexed="20"/>
      <name val="Calibri"/>
      <family val="2"/>
    </font>
    <font>
      <b/>
      <sz val="26"/>
      <name val="Calibri"/>
      <family val="2"/>
    </font>
    <font>
      <b/>
      <i/>
      <sz val="14"/>
      <color indexed="12"/>
      <name val="Calibri"/>
      <family val="2"/>
    </font>
    <font>
      <b/>
      <i/>
      <u val="single"/>
      <sz val="20"/>
      <name val="Calibri"/>
      <family val="2"/>
    </font>
    <font>
      <b/>
      <i/>
      <sz val="20"/>
      <color indexed="12"/>
      <name val="Calibri"/>
      <family val="2"/>
    </font>
    <font>
      <b/>
      <i/>
      <sz val="17"/>
      <name val="Calibri"/>
      <family val="2"/>
    </font>
    <font>
      <i/>
      <sz val="13"/>
      <name val="Calibri"/>
      <family val="2"/>
    </font>
    <font>
      <b/>
      <i/>
      <sz val="20"/>
      <color indexed="8"/>
      <name val="Calibri"/>
      <family val="2"/>
    </font>
    <font>
      <b/>
      <i/>
      <sz val="24"/>
      <color indexed="8"/>
      <name val="Calibri"/>
      <family val="2"/>
    </font>
    <font>
      <b/>
      <i/>
      <sz val="11.5"/>
      <name val="Calibri"/>
      <family val="2"/>
    </font>
    <font>
      <b/>
      <sz val="11"/>
      <name val="Calibri"/>
      <family val="2"/>
    </font>
    <font>
      <b/>
      <i/>
      <sz val="9"/>
      <color indexed="40"/>
      <name val="Calibri"/>
      <family val="2"/>
    </font>
    <font>
      <b/>
      <i/>
      <sz val="28"/>
      <color indexed="40"/>
      <name val="Calibri"/>
      <family val="2"/>
    </font>
    <font>
      <b/>
      <i/>
      <sz val="14"/>
      <color indexed="30"/>
      <name val="Calibri"/>
      <family val="2"/>
    </font>
    <font>
      <b/>
      <sz val="16"/>
      <color indexed="30"/>
      <name val="Calibri"/>
      <family val="2"/>
    </font>
    <font>
      <b/>
      <i/>
      <sz val="26"/>
      <color indexed="48"/>
      <name val="Calibri"/>
      <family val="2"/>
    </font>
    <font>
      <b/>
      <i/>
      <sz val="26"/>
      <color indexed="30"/>
      <name val="Calibri"/>
      <family val="2"/>
    </font>
    <font>
      <b/>
      <i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6"/>
      <color theme="1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8"/>
      <color theme="1"/>
      <name val="Calibri"/>
      <family val="2"/>
    </font>
    <font>
      <sz val="9"/>
      <color rgb="FFFF0000"/>
      <name val="Arial"/>
      <family val="2"/>
    </font>
    <font>
      <i/>
      <sz val="9"/>
      <color rgb="FF00B0F0"/>
      <name val="Calibri"/>
      <family val="2"/>
    </font>
    <font>
      <b/>
      <i/>
      <sz val="18"/>
      <color theme="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i/>
      <sz val="20"/>
      <color theme="8" tint="-0.24997000396251678"/>
      <name val="Calibri"/>
      <family val="2"/>
    </font>
    <font>
      <b/>
      <sz val="12"/>
      <color rgb="FF990099"/>
      <name val="Calibri"/>
      <family val="2"/>
    </font>
    <font>
      <b/>
      <i/>
      <sz val="13"/>
      <color rgb="FFFF0000"/>
      <name val="Calibri"/>
      <family val="2"/>
    </font>
    <font>
      <b/>
      <i/>
      <sz val="13"/>
      <color rgb="FFB343FF"/>
      <name val="Calibri"/>
      <family val="2"/>
    </font>
    <font>
      <b/>
      <i/>
      <sz val="12"/>
      <color rgb="FF0000FF"/>
      <name val="Calibri"/>
      <family val="2"/>
    </font>
    <font>
      <i/>
      <sz val="20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rgb="FFC00000"/>
      <name val="Calibri"/>
      <family val="2"/>
    </font>
    <font>
      <b/>
      <i/>
      <sz val="12"/>
      <color rgb="FFC00000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14"/>
      <color rgb="FFFF0000"/>
      <name val="Calibri"/>
      <family val="2"/>
    </font>
    <font>
      <b/>
      <i/>
      <sz val="16"/>
      <color rgb="FF0066FF"/>
      <name val="Calibri"/>
      <family val="2"/>
    </font>
    <font>
      <i/>
      <sz val="12"/>
      <color rgb="FFFF0000"/>
      <name val="Calibri"/>
      <family val="2"/>
    </font>
    <font>
      <b/>
      <sz val="14"/>
      <color rgb="FF00B050"/>
      <name val="Calibri"/>
      <family val="2"/>
    </font>
    <font>
      <b/>
      <sz val="14"/>
      <color rgb="FFA50021"/>
      <name val="Calibri"/>
      <family val="2"/>
    </font>
    <font>
      <i/>
      <sz val="11"/>
      <color theme="1"/>
      <name val="Calibri"/>
      <family val="2"/>
    </font>
    <font>
      <b/>
      <i/>
      <u val="single"/>
      <sz val="16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rgb="FF0000FF"/>
      <name val="Calibri"/>
      <family val="2"/>
    </font>
    <font>
      <b/>
      <i/>
      <sz val="14"/>
      <color rgb="FF0066FF"/>
      <name val="Calibri"/>
      <family val="2"/>
    </font>
    <font>
      <b/>
      <i/>
      <sz val="16"/>
      <color rgb="FF0000FF"/>
      <name val="Calibri"/>
      <family val="2"/>
    </font>
    <font>
      <b/>
      <i/>
      <sz val="18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20"/>
      <color rgb="FF0000FF"/>
      <name val="Calibri"/>
      <family val="2"/>
    </font>
    <font>
      <b/>
      <i/>
      <sz val="18"/>
      <color rgb="FFA50021"/>
      <name val="Calibri"/>
      <family val="2"/>
    </font>
    <font>
      <b/>
      <i/>
      <sz val="18"/>
      <color rgb="FF00B050"/>
      <name val="Calibri"/>
      <family val="2"/>
    </font>
    <font>
      <b/>
      <i/>
      <sz val="13"/>
      <color rgb="FF0066FF"/>
      <name val="Calibri"/>
      <family val="2"/>
    </font>
    <font>
      <b/>
      <i/>
      <sz val="9"/>
      <color rgb="FF00B0F0"/>
      <name val="Calibri"/>
      <family val="2"/>
    </font>
    <font>
      <b/>
      <sz val="16"/>
      <color rgb="FF0070C0"/>
      <name val="Calibri"/>
      <family val="2"/>
    </font>
    <font>
      <b/>
      <i/>
      <sz val="14"/>
      <color rgb="FF0065B0"/>
      <name val="Calibri"/>
      <family val="2"/>
    </font>
    <font>
      <b/>
      <i/>
      <sz val="26"/>
      <color rgb="FF3333FF"/>
      <name val="Calibri"/>
      <family val="2"/>
    </font>
    <font>
      <b/>
      <i/>
      <sz val="26"/>
      <color rgb="FF0070C0"/>
      <name val="Calibri"/>
      <family val="2"/>
    </font>
    <font>
      <b/>
      <i/>
      <sz val="28"/>
      <color rgb="FF00B0F0"/>
      <name val="Calibri"/>
      <family val="2"/>
    </font>
    <font>
      <b/>
      <i/>
      <sz val="20"/>
      <color theme="1"/>
      <name val="Calibri"/>
      <family val="2"/>
    </font>
    <font>
      <b/>
      <i/>
      <sz val="24"/>
      <color theme="1"/>
      <name val="Calibri"/>
      <family val="2"/>
    </font>
  </fonts>
  <fills count="9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6FDB6F"/>
        <bgColor indexed="64"/>
      </patternFill>
    </fill>
    <fill>
      <patternFill patternType="solid">
        <fgColor rgb="FFADEA00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</fills>
  <borders count="2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dashed"/>
      <right style="dashed"/>
      <top/>
      <bottom/>
    </border>
    <border>
      <left style="thin"/>
      <right/>
      <top style="dashed"/>
      <bottom style="dashed"/>
    </border>
    <border>
      <left style="dashed"/>
      <right style="dashed"/>
      <top style="dashed"/>
      <bottom style="dashed"/>
    </border>
    <border>
      <left/>
      <right/>
      <top style="dashed"/>
      <bottom style="dashed"/>
    </border>
    <border>
      <left style="thin"/>
      <right/>
      <top style="thin"/>
      <bottom style="medium"/>
    </border>
    <border>
      <left style="dashed"/>
      <right style="dashed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>
        <color indexed="8"/>
      </right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>
        <color indexed="8"/>
      </left>
      <right style="medium"/>
      <top/>
      <bottom/>
    </border>
    <border>
      <left style="medium"/>
      <right style="medium"/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/>
      <top/>
      <bottom style="medium"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 style="dotted"/>
      <top/>
      <bottom/>
    </border>
    <border>
      <left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 style="medium">
        <color indexed="8"/>
      </right>
      <top/>
      <bottom style="medium"/>
    </border>
    <border>
      <left style="dashed"/>
      <right style="dashed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thin"/>
      <bottom style="medium"/>
    </border>
    <border>
      <left style="dashed"/>
      <right/>
      <top style="medium"/>
      <bottom style="thin"/>
    </border>
    <border>
      <left style="dashed"/>
      <right/>
      <top/>
      <bottom/>
    </border>
    <border>
      <left style="dashed"/>
      <right/>
      <top style="dashed"/>
      <bottom style="dashed"/>
    </border>
    <border>
      <left style="thin"/>
      <right/>
      <top style="dashed"/>
      <bottom style="thin"/>
    </border>
    <border>
      <left style="dashed"/>
      <right style="dashed"/>
      <top style="dashed"/>
      <bottom style="thin"/>
    </border>
    <border>
      <left style="dashed"/>
      <right/>
      <top style="dashed"/>
      <bottom style="thin"/>
    </border>
    <border>
      <left style="thin"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dashed"/>
      <top style="thin"/>
      <bottom style="dashed"/>
    </border>
    <border>
      <left style="dashed"/>
      <right/>
      <top style="thin"/>
      <bottom/>
    </border>
    <border>
      <left style="dashed"/>
      <right style="dashed"/>
      <top style="dashed"/>
      <bottom/>
    </border>
    <border>
      <left style="thin"/>
      <right/>
      <top style="thin"/>
      <bottom/>
    </border>
    <border>
      <left style="dashed"/>
      <right style="dashed"/>
      <top style="thin"/>
      <bottom/>
    </border>
    <border>
      <left style="thin"/>
      <right/>
      <top style="thin"/>
      <bottom style="dashed"/>
    </border>
    <border>
      <left style="dashed"/>
      <right/>
      <top style="thin"/>
      <bottom style="dashed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 style="thin"/>
      <right/>
      <top style="dashed"/>
      <bottom/>
    </border>
    <border>
      <left style="thin"/>
      <right style="dashed"/>
      <top/>
      <bottom style="dashed"/>
    </border>
    <border>
      <left style="dashed"/>
      <right/>
      <top style="thin"/>
      <bottom style="medium"/>
    </border>
    <border>
      <left style="thin"/>
      <right style="thin"/>
      <top/>
      <bottom/>
    </border>
    <border>
      <left style="medium"/>
      <right/>
      <top style="dashed"/>
      <bottom style="thin"/>
    </border>
    <border>
      <left style="thin">
        <color indexed="8"/>
      </left>
      <right/>
      <top/>
      <bottom style="dotted"/>
    </border>
    <border>
      <left style="thin">
        <color indexed="8"/>
      </left>
      <right/>
      <top/>
      <bottom/>
    </border>
    <border>
      <left style="thin">
        <color indexed="8"/>
      </left>
      <right/>
      <top style="dotted"/>
      <bottom style="dotted"/>
    </border>
    <border>
      <left style="thin">
        <color indexed="8"/>
      </left>
      <right/>
      <top style="dotted"/>
      <bottom/>
    </border>
    <border>
      <left style="thin">
        <color indexed="8"/>
      </left>
      <right/>
      <top style="dotted"/>
      <bottom style="thin"/>
    </border>
    <border>
      <left style="dotted"/>
      <right/>
      <top/>
      <bottom/>
    </border>
    <border>
      <left style="dotted"/>
      <right style="dotted"/>
      <top/>
      <bottom/>
    </border>
    <border>
      <left style="dotted"/>
      <right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/>
      <bottom style="thin"/>
    </border>
    <border>
      <left style="dotted"/>
      <right style="dotted"/>
      <top style="dotted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hair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ck"/>
      <bottom/>
    </border>
    <border>
      <left/>
      <right style="medium"/>
      <top style="dashed"/>
      <bottom style="dashed"/>
    </border>
    <border>
      <left style="thin"/>
      <right style="thin"/>
      <top style="medium"/>
      <bottom/>
    </border>
    <border>
      <left style="thin"/>
      <right style="thin"/>
      <top style="dashed"/>
      <bottom style="dashed"/>
    </border>
    <border>
      <left style="thin"/>
      <right style="thin"/>
      <top/>
      <bottom style="thin"/>
    </border>
    <border>
      <left style="thin"/>
      <right style="thin"/>
      <top/>
      <bottom style="dashed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medium"/>
      <right/>
      <top style="thin"/>
      <bottom style="medium"/>
    </border>
    <border>
      <left/>
      <right/>
      <top/>
      <bottom style="dashed"/>
    </border>
    <border>
      <left/>
      <right/>
      <top style="dashed"/>
      <bottom/>
    </border>
    <border>
      <left/>
      <right style="medium"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dotted"/>
      <bottom style="dotted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tted"/>
    </border>
    <border>
      <left style="medium"/>
      <right/>
      <top/>
      <bottom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dashed"/>
      <top style="dashed"/>
      <bottom style="thin"/>
    </border>
    <border>
      <left/>
      <right style="dashed"/>
      <top style="thin"/>
      <bottom/>
    </border>
    <border>
      <left/>
      <right style="dashed"/>
      <top/>
      <bottom/>
    </border>
    <border>
      <left/>
      <right style="medium"/>
      <top style="dashed"/>
      <bottom style="thin"/>
    </border>
    <border>
      <left/>
      <right style="thin"/>
      <top style="dashed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dashed"/>
      <right/>
      <top/>
      <bottom style="medium"/>
    </border>
    <border>
      <left/>
      <right style="dashed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/>
      <bottom style="hair"/>
    </border>
    <border>
      <left/>
      <right style="medium"/>
      <top/>
      <bottom style="hair"/>
    </border>
    <border>
      <left style="dashed"/>
      <right/>
      <top style="dashed"/>
      <bottom/>
    </border>
    <border>
      <left/>
      <right/>
      <top style="dotted"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dashed"/>
      <bottom style="dashed"/>
    </border>
    <border>
      <left/>
      <right/>
      <top style="thin"/>
      <bottom style="dashed"/>
    </border>
    <border>
      <left/>
      <right/>
      <top style="dashed"/>
      <bottom style="thin"/>
    </border>
    <border>
      <left/>
      <right style="thin"/>
      <top style="dashed"/>
      <bottom/>
    </border>
    <border>
      <left/>
      <right style="thin"/>
      <top/>
      <bottom style="dashed"/>
    </border>
    <border>
      <left style="dotted"/>
      <right/>
      <top style="dotted"/>
      <bottom style="thin"/>
    </border>
    <border>
      <left/>
      <right style="thin"/>
      <top style="dotted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hair"/>
    </border>
    <border>
      <left/>
      <right style="thin"/>
      <top style="dotted"/>
      <bottom style="dotted"/>
    </border>
    <border>
      <left/>
      <right style="dotted"/>
      <top style="dotted"/>
      <bottom style="dotted"/>
    </border>
    <border>
      <left style="thin">
        <color indexed="8"/>
      </left>
      <right/>
      <top style="hair"/>
      <bottom style="hair"/>
    </border>
    <border>
      <left/>
      <right style="thin"/>
      <top style="hair"/>
      <bottom style="hair"/>
    </border>
    <border>
      <left/>
      <right style="dotted"/>
      <top style="dotted"/>
      <bottom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 style="thin"/>
      <right style="thin"/>
      <top style="dotted"/>
      <bottom/>
    </border>
    <border>
      <left style="thin">
        <color indexed="8"/>
      </left>
      <right/>
      <top/>
      <bottom style="thin"/>
    </border>
    <border>
      <left style="thin"/>
      <right/>
      <top style="hair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0" fillId="20" borderId="0" applyNumberFormat="0" applyBorder="0" applyAlignment="0" applyProtection="0"/>
    <xf numFmtId="0" fontId="1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2" fillId="0" borderId="2" applyNumberFormat="0" applyFill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4" fillId="0" borderId="0" applyNumberFormat="0" applyFill="0" applyBorder="0" applyAlignment="0" applyProtection="0"/>
    <xf numFmtId="0" fontId="155" fillId="22" borderId="0" applyNumberFormat="0" applyBorder="0" applyAlignment="0" applyProtection="0"/>
    <xf numFmtId="0" fontId="2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56" fillId="0" borderId="6" applyNumberFormat="0" applyFill="0" applyAlignment="0" applyProtection="0"/>
    <xf numFmtId="0" fontId="157" fillId="0" borderId="7" applyNumberFormat="0" applyFill="0" applyAlignment="0" applyProtection="0"/>
    <xf numFmtId="0" fontId="2" fillId="0" borderId="0">
      <alignment/>
      <protection/>
    </xf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4" borderId="8" applyNumberFormat="0" applyAlignment="0" applyProtection="0"/>
    <xf numFmtId="0" fontId="161" fillId="25" borderId="8" applyNumberFormat="0" applyAlignment="0" applyProtection="0"/>
    <xf numFmtId="0" fontId="162" fillId="25" borderId="9" applyNumberFormat="0" applyAlignment="0" applyProtection="0"/>
    <xf numFmtId="0" fontId="163" fillId="0" borderId="0" applyNumberFormat="0" applyFill="0" applyBorder="0" applyAlignment="0" applyProtection="0"/>
    <xf numFmtId="0" fontId="164" fillId="26" borderId="0" applyNumberFormat="0" applyBorder="0" applyAlignment="0" applyProtection="0"/>
    <xf numFmtId="0" fontId="149" fillId="27" borderId="0" applyNumberFormat="0" applyBorder="0" applyAlignment="0" applyProtection="0"/>
    <xf numFmtId="0" fontId="149" fillId="28" borderId="0" applyNumberFormat="0" applyBorder="0" applyAlignment="0" applyProtection="0"/>
    <xf numFmtId="0" fontId="149" fillId="29" borderId="0" applyNumberFormat="0" applyBorder="0" applyAlignment="0" applyProtection="0"/>
    <xf numFmtId="0" fontId="149" fillId="30" borderId="0" applyNumberFormat="0" applyBorder="0" applyAlignment="0" applyProtection="0"/>
    <xf numFmtId="0" fontId="149" fillId="31" borderId="0" applyNumberFormat="0" applyBorder="0" applyAlignment="0" applyProtection="0"/>
    <xf numFmtId="0" fontId="149" fillId="32" borderId="0" applyNumberFormat="0" applyBorder="0" applyAlignment="0" applyProtection="0"/>
  </cellStyleXfs>
  <cellXfs count="1180">
    <xf numFmtId="0" fontId="0" fillId="0" borderId="0" xfId="0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3" xfId="0" applyFont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99" fillId="0" borderId="11" xfId="0" applyFont="1" applyBorder="1" applyAlignment="1">
      <alignment horizontal="center"/>
    </xf>
    <xf numFmtId="0" fontId="99" fillId="0" borderId="13" xfId="0" applyFont="1" applyBorder="1" applyAlignment="1">
      <alignment horizontal="center"/>
    </xf>
    <xf numFmtId="0" fontId="148" fillId="0" borderId="0" xfId="55">
      <alignment/>
      <protection/>
    </xf>
    <xf numFmtId="0" fontId="157" fillId="0" borderId="0" xfId="55" applyFont="1" applyAlignment="1">
      <alignment vertical="center"/>
      <protection/>
    </xf>
    <xf numFmtId="0" fontId="148" fillId="0" borderId="0" xfId="55" applyAlignment="1">
      <alignment vertical="center"/>
      <protection/>
    </xf>
    <xf numFmtId="0" fontId="165" fillId="0" borderId="0" xfId="55" applyFont="1" applyAlignment="1">
      <alignment/>
      <protection/>
    </xf>
    <xf numFmtId="0" fontId="166" fillId="0" borderId="0" xfId="55" applyFont="1" applyAlignment="1">
      <alignment/>
      <protection/>
    </xf>
    <xf numFmtId="0" fontId="148" fillId="0" borderId="18" xfId="55" applyBorder="1">
      <alignment/>
      <protection/>
    </xf>
    <xf numFmtId="0" fontId="167" fillId="0" borderId="0" xfId="55" applyFont="1" applyAlignment="1">
      <alignment horizontal="center"/>
      <protection/>
    </xf>
    <xf numFmtId="0" fontId="167" fillId="0" borderId="19" xfId="55" applyFont="1" applyBorder="1" applyAlignment="1">
      <alignment horizontal="center"/>
      <protection/>
    </xf>
    <xf numFmtId="0" fontId="167" fillId="0" borderId="20" xfId="55" applyFont="1" applyBorder="1" applyAlignment="1">
      <alignment horizontal="center"/>
      <protection/>
    </xf>
    <xf numFmtId="0" fontId="167" fillId="0" borderId="21" xfId="55" applyFont="1" applyBorder="1" applyAlignment="1">
      <alignment horizontal="center"/>
      <protection/>
    </xf>
    <xf numFmtId="0" fontId="167" fillId="0" borderId="22" xfId="55" applyFont="1" applyBorder="1" applyAlignment="1">
      <alignment horizontal="center" vertical="center"/>
      <protection/>
    </xf>
    <xf numFmtId="0" fontId="148" fillId="0" borderId="23" xfId="55" applyBorder="1">
      <alignment/>
      <protection/>
    </xf>
    <xf numFmtId="0" fontId="148" fillId="0" borderId="24" xfId="55" applyBorder="1" applyAlignment="1">
      <alignment horizontal="center"/>
      <protection/>
    </xf>
    <xf numFmtId="0" fontId="167" fillId="0" borderId="25" xfId="55" applyFont="1" applyBorder="1" applyAlignment="1">
      <alignment horizontal="center" vertical="center"/>
      <protection/>
    </xf>
    <xf numFmtId="0" fontId="148" fillId="0" borderId="26" xfId="55" applyBorder="1">
      <alignment/>
      <protection/>
    </xf>
    <xf numFmtId="0" fontId="148" fillId="0" borderId="27" xfId="55" applyBorder="1" applyAlignment="1">
      <alignment horizontal="center"/>
      <protection/>
    </xf>
    <xf numFmtId="49" fontId="168" fillId="0" borderId="28" xfId="55" applyNumberFormat="1" applyFont="1" applyBorder="1" applyAlignment="1">
      <alignment horizontal="center" vertical="center"/>
      <protection/>
    </xf>
    <xf numFmtId="0" fontId="167" fillId="0" borderId="29" xfId="55" applyFont="1" applyBorder="1" applyAlignment="1">
      <alignment horizontal="center" vertical="center"/>
      <protection/>
    </xf>
    <xf numFmtId="0" fontId="148" fillId="0" borderId="30" xfId="55" applyBorder="1">
      <alignment/>
      <protection/>
    </xf>
    <xf numFmtId="0" fontId="148" fillId="0" borderId="31" xfId="55" applyBorder="1" applyAlignment="1">
      <alignment horizontal="center"/>
      <protection/>
    </xf>
    <xf numFmtId="0" fontId="167" fillId="0" borderId="32" xfId="55" applyFont="1" applyBorder="1" applyAlignment="1">
      <alignment horizontal="center"/>
      <protection/>
    </xf>
    <xf numFmtId="0" fontId="0" fillId="0" borderId="0" xfId="46" applyFont="1">
      <alignment/>
      <protection/>
    </xf>
    <xf numFmtId="0" fontId="148" fillId="0" borderId="0" xfId="55" applyFill="1">
      <alignment/>
      <protection/>
    </xf>
    <xf numFmtId="0" fontId="167" fillId="0" borderId="21" xfId="55" applyFont="1" applyFill="1" applyBorder="1" applyAlignment="1">
      <alignment horizontal="center"/>
      <protection/>
    </xf>
    <xf numFmtId="0" fontId="167" fillId="0" borderId="0" xfId="55" applyFont="1" applyFill="1" applyAlignment="1">
      <alignment horizontal="center"/>
      <protection/>
    </xf>
    <xf numFmtId="0" fontId="148" fillId="0" borderId="24" xfId="55" applyFill="1" applyBorder="1" applyAlignment="1">
      <alignment horizontal="center"/>
      <protection/>
    </xf>
    <xf numFmtId="0" fontId="148" fillId="0" borderId="27" xfId="55" applyFill="1" applyBorder="1" applyAlignment="1">
      <alignment horizontal="center"/>
      <protection/>
    </xf>
    <xf numFmtId="0" fontId="148" fillId="0" borderId="31" xfId="55" applyFill="1" applyBorder="1" applyAlignment="1">
      <alignment horizontal="center"/>
      <protection/>
    </xf>
    <xf numFmtId="49" fontId="168" fillId="0" borderId="28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45" applyFont="1" applyAlignment="1">
      <alignment/>
      <protection/>
    </xf>
    <xf numFmtId="0" fontId="12" fillId="0" borderId="0" xfId="45" applyFont="1" applyAlignment="1">
      <alignment horizontal="left"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 applyBorder="1" applyAlignment="1">
      <alignment/>
      <protection/>
    </xf>
    <xf numFmtId="0" fontId="13" fillId="0" borderId="0" xfId="45" applyFont="1" applyAlignment="1">
      <alignment horizontal="center" vertical="center"/>
      <protection/>
    </xf>
    <xf numFmtId="0" fontId="13" fillId="0" borderId="0" xfId="45" applyFont="1" applyAlignment="1">
      <alignment vertical="center"/>
      <protection/>
    </xf>
    <xf numFmtId="0" fontId="11" fillId="0" borderId="0" xfId="45" applyFont="1" applyAlignment="1">
      <alignment horizontal="center"/>
      <protection/>
    </xf>
    <xf numFmtId="0" fontId="11" fillId="0" borderId="0" xfId="45" applyFont="1">
      <alignment/>
      <protection/>
    </xf>
    <xf numFmtId="0" fontId="0" fillId="0" borderId="0" xfId="0" applyAlignment="1">
      <alignment horizontal="center"/>
    </xf>
    <xf numFmtId="0" fontId="15" fillId="0" borderId="0" xfId="45" applyFont="1" applyAlignment="1">
      <alignment horizontal="center"/>
      <protection/>
    </xf>
    <xf numFmtId="0" fontId="15" fillId="33" borderId="19" xfId="45" applyFont="1" applyFill="1" applyBorder="1">
      <alignment/>
      <protection/>
    </xf>
    <xf numFmtId="0" fontId="15" fillId="33" borderId="0" xfId="45" applyFont="1" applyFill="1">
      <alignment/>
      <protection/>
    </xf>
    <xf numFmtId="0" fontId="15" fillId="33" borderId="18" xfId="45" applyFont="1" applyFill="1" applyBorder="1">
      <alignment/>
      <protection/>
    </xf>
    <xf numFmtId="0" fontId="14" fillId="34" borderId="33" xfId="0" applyFont="1" applyFill="1" applyBorder="1" applyAlignment="1">
      <alignment horizontal="center"/>
    </xf>
    <xf numFmtId="0" fontId="15" fillId="0" borderId="0" xfId="45" applyFont="1">
      <alignment/>
      <protection/>
    </xf>
    <xf numFmtId="0" fontId="16" fillId="35" borderId="34" xfId="45" applyFont="1" applyFill="1" applyBorder="1" applyAlignment="1">
      <alignment horizontal="center"/>
      <protection/>
    </xf>
    <xf numFmtId="0" fontId="16" fillId="36" borderId="35" xfId="45" applyFont="1" applyFill="1" applyBorder="1" applyAlignment="1">
      <alignment horizontal="center"/>
      <protection/>
    </xf>
    <xf numFmtId="0" fontId="16" fillId="37" borderId="35" xfId="45" applyFont="1" applyFill="1" applyBorder="1" applyAlignment="1">
      <alignment horizontal="center"/>
      <protection/>
    </xf>
    <xf numFmtId="0" fontId="16" fillId="38" borderId="35" xfId="45" applyFont="1" applyFill="1" applyBorder="1" applyAlignment="1">
      <alignment horizontal="center"/>
      <protection/>
    </xf>
    <xf numFmtId="0" fontId="16" fillId="39" borderId="35" xfId="45" applyFont="1" applyFill="1" applyBorder="1" applyAlignment="1">
      <alignment horizontal="center"/>
      <protection/>
    </xf>
    <xf numFmtId="0" fontId="17" fillId="40" borderId="36" xfId="45" applyFont="1" applyFill="1" applyBorder="1" applyAlignment="1">
      <alignment horizontal="center"/>
      <protection/>
    </xf>
    <xf numFmtId="0" fontId="17" fillId="40" borderId="37" xfId="45" applyFont="1" applyFill="1" applyBorder="1" applyAlignment="1">
      <alignment horizontal="center"/>
      <protection/>
    </xf>
    <xf numFmtId="0" fontId="17" fillId="40" borderId="24" xfId="45" applyFont="1" applyFill="1" applyBorder="1" applyAlignment="1">
      <alignment horizontal="center"/>
      <protection/>
    </xf>
    <xf numFmtId="0" fontId="17" fillId="40" borderId="38" xfId="45" applyFont="1" applyFill="1" applyBorder="1" applyAlignment="1">
      <alignment horizontal="center"/>
      <protection/>
    </xf>
    <xf numFmtId="0" fontId="18" fillId="41" borderId="39" xfId="45" applyFont="1" applyFill="1" applyBorder="1">
      <alignment/>
      <protection/>
    </xf>
    <xf numFmtId="0" fontId="18" fillId="42" borderId="40" xfId="45" applyFont="1" applyFill="1" applyBorder="1">
      <alignment/>
      <protection/>
    </xf>
    <xf numFmtId="0" fontId="11" fillId="42" borderId="39" xfId="45" applyFont="1" applyFill="1" applyBorder="1">
      <alignment/>
      <protection/>
    </xf>
    <xf numFmtId="0" fontId="0" fillId="42" borderId="39" xfId="0" applyFont="1" applyFill="1" applyBorder="1" applyAlignment="1">
      <alignment/>
    </xf>
    <xf numFmtId="0" fontId="0" fillId="43" borderId="41" xfId="0" applyFont="1" applyFill="1" applyBorder="1" applyAlignment="1">
      <alignment/>
    </xf>
    <xf numFmtId="0" fontId="0" fillId="44" borderId="41" xfId="0" applyFont="1" applyFill="1" applyBorder="1" applyAlignment="1">
      <alignment/>
    </xf>
    <xf numFmtId="0" fontId="0" fillId="45" borderId="42" xfId="0" applyFont="1" applyFill="1" applyBorder="1" applyAlignment="1">
      <alignment/>
    </xf>
    <xf numFmtId="0" fontId="0" fillId="46" borderId="27" xfId="0" applyFill="1" applyBorder="1" applyAlignment="1">
      <alignment/>
    </xf>
    <xf numFmtId="0" fontId="19" fillId="0" borderId="0" xfId="45" applyFont="1">
      <alignment/>
      <protection/>
    </xf>
    <xf numFmtId="0" fontId="0" fillId="43" borderId="33" xfId="0" applyFont="1" applyFill="1" applyBorder="1" applyAlignment="1">
      <alignment/>
    </xf>
    <xf numFmtId="0" fontId="0" fillId="44" borderId="39" xfId="0" applyFont="1" applyFill="1" applyBorder="1" applyAlignment="1">
      <alignment/>
    </xf>
    <xf numFmtId="0" fontId="0" fillId="45" borderId="39" xfId="0" applyFont="1" applyFill="1" applyBorder="1" applyAlignment="1">
      <alignment/>
    </xf>
    <xf numFmtId="0" fontId="18" fillId="47" borderId="39" xfId="45" applyFont="1" applyFill="1" applyBorder="1">
      <alignment/>
      <protection/>
    </xf>
    <xf numFmtId="0" fontId="18" fillId="42" borderId="0" xfId="45" applyFont="1" applyFill="1" applyBorder="1">
      <alignment/>
      <protection/>
    </xf>
    <xf numFmtId="0" fontId="11" fillId="48" borderId="39" xfId="45" applyFont="1" applyFill="1" applyBorder="1">
      <alignment/>
      <protection/>
    </xf>
    <xf numFmtId="0" fontId="16" fillId="49" borderId="43" xfId="45" applyFont="1" applyFill="1" applyBorder="1" applyAlignment="1">
      <alignment horizontal="center"/>
      <protection/>
    </xf>
    <xf numFmtId="0" fontId="11" fillId="42" borderId="44" xfId="45" applyFont="1" applyFill="1" applyBorder="1">
      <alignment/>
      <protection/>
    </xf>
    <xf numFmtId="0" fontId="20" fillId="50" borderId="42" xfId="45" applyFont="1" applyFill="1" applyBorder="1" applyAlignment="1">
      <alignment horizontal="center"/>
      <protection/>
    </xf>
    <xf numFmtId="0" fontId="0" fillId="0" borderId="45" xfId="0" applyBorder="1" applyAlignment="1">
      <alignment/>
    </xf>
    <xf numFmtId="0" fontId="20" fillId="50" borderId="39" xfId="45" applyFont="1" applyFill="1" applyBorder="1" applyAlignment="1">
      <alignment horizontal="center"/>
      <protection/>
    </xf>
    <xf numFmtId="0" fontId="11" fillId="0" borderId="39" xfId="45" applyFont="1" applyFill="1" applyBorder="1">
      <alignment/>
      <protection/>
    </xf>
    <xf numFmtId="0" fontId="18" fillId="44" borderId="39" xfId="45" applyFont="1" applyFill="1" applyBorder="1">
      <alignment/>
      <protection/>
    </xf>
    <xf numFmtId="0" fontId="18" fillId="42" borderId="39" xfId="45" applyFont="1" applyFill="1" applyBorder="1">
      <alignment/>
      <protection/>
    </xf>
    <xf numFmtId="0" fontId="0" fillId="44" borderId="44" xfId="0" applyFont="1" applyFill="1" applyBorder="1" applyAlignment="1">
      <alignment/>
    </xf>
    <xf numFmtId="0" fontId="11" fillId="0" borderId="0" xfId="45" applyFont="1" applyFill="1" applyBorder="1">
      <alignment/>
      <protection/>
    </xf>
    <xf numFmtId="0" fontId="0" fillId="0" borderId="46" xfId="0" applyBorder="1" applyAlignment="1">
      <alignment/>
    </xf>
    <xf numFmtId="0" fontId="0" fillId="46" borderId="47" xfId="0" applyFill="1" applyBorder="1" applyAlignment="1">
      <alignment/>
    </xf>
    <xf numFmtId="0" fontId="11" fillId="0" borderId="39" xfId="45" applyFont="1" applyBorder="1">
      <alignment/>
      <protection/>
    </xf>
    <xf numFmtId="0" fontId="0" fillId="0" borderId="39" xfId="0" applyFont="1" applyBorder="1" applyAlignment="1">
      <alignment/>
    </xf>
    <xf numFmtId="0" fontId="18" fillId="0" borderId="48" xfId="45" applyFont="1" applyBorder="1">
      <alignment/>
      <protection/>
    </xf>
    <xf numFmtId="0" fontId="18" fillId="0" borderId="0" xfId="45" applyFont="1">
      <alignment/>
      <protection/>
    </xf>
    <xf numFmtId="0" fontId="18" fillId="0" borderId="49" xfId="45" applyFont="1" applyBorder="1">
      <alignment/>
      <protection/>
    </xf>
    <xf numFmtId="0" fontId="18" fillId="0" borderId="50" xfId="45" applyFont="1" applyBorder="1">
      <alignment/>
      <protection/>
    </xf>
    <xf numFmtId="0" fontId="18" fillId="0" borderId="51" xfId="45" applyFont="1" applyBorder="1">
      <alignment/>
      <protection/>
    </xf>
    <xf numFmtId="0" fontId="0" fillId="0" borderId="18" xfId="0" applyBorder="1" applyAlignment="1">
      <alignment/>
    </xf>
    <xf numFmtId="0" fontId="97" fillId="0" borderId="52" xfId="0" applyFont="1" applyBorder="1" applyAlignment="1">
      <alignment/>
    </xf>
    <xf numFmtId="0" fontId="20" fillId="51" borderId="0" xfId="45" applyFont="1" applyFill="1" applyAlignment="1">
      <alignment horizontal="center"/>
      <protection/>
    </xf>
    <xf numFmtId="0" fontId="169" fillId="51" borderId="0" xfId="45" applyFont="1" applyFill="1" applyAlignment="1">
      <alignment horizontal="center"/>
      <protection/>
    </xf>
    <xf numFmtId="0" fontId="20" fillId="51" borderId="0" xfId="45" applyFont="1" applyFill="1">
      <alignment/>
      <protection/>
    </xf>
    <xf numFmtId="0" fontId="19" fillId="52" borderId="0" xfId="45" applyFont="1" applyFill="1" applyAlignment="1">
      <alignment horizontal="center"/>
      <protection/>
    </xf>
    <xf numFmtId="0" fontId="19" fillId="0" borderId="0" xfId="45" applyFont="1" applyAlignment="1">
      <alignment horizontal="center"/>
      <protection/>
    </xf>
    <xf numFmtId="0" fontId="19" fillId="53" borderId="0" xfId="45" applyFont="1" applyFill="1" applyAlignment="1">
      <alignment horizontal="center"/>
      <protection/>
    </xf>
    <xf numFmtId="0" fontId="18" fillId="54" borderId="34" xfId="45" applyFont="1" applyFill="1" applyBorder="1">
      <alignment/>
      <protection/>
    </xf>
    <xf numFmtId="0" fontId="0" fillId="54" borderId="34" xfId="0" applyFont="1" applyFill="1" applyBorder="1" applyAlignment="1">
      <alignment/>
    </xf>
    <xf numFmtId="0" fontId="18" fillId="0" borderId="39" xfId="45" applyFont="1" applyBorder="1" applyAlignment="1">
      <alignment/>
      <protection/>
    </xf>
    <xf numFmtId="0" fontId="18" fillId="0" borderId="39" xfId="45" applyFont="1" applyFill="1" applyBorder="1" applyAlignment="1">
      <alignment/>
      <protection/>
    </xf>
    <xf numFmtId="0" fontId="18" fillId="0" borderId="39" xfId="45" applyFont="1" applyBorder="1">
      <alignment/>
      <protection/>
    </xf>
    <xf numFmtId="0" fontId="18" fillId="0" borderId="39" xfId="45" applyFont="1" applyBorder="1" applyAlignment="1">
      <alignment horizontal="left" vertical="center"/>
      <protection/>
    </xf>
    <xf numFmtId="0" fontId="18" fillId="0" borderId="39" xfId="45" applyFont="1" applyBorder="1" applyAlignment="1">
      <alignment vertical="center"/>
      <protection/>
    </xf>
    <xf numFmtId="0" fontId="0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8" fillId="0" borderId="39" xfId="45" applyFont="1" applyFill="1" applyBorder="1">
      <alignment/>
      <protection/>
    </xf>
    <xf numFmtId="0" fontId="18" fillId="0" borderId="39" xfId="45" applyFont="1" applyFill="1" applyBorder="1" applyAlignment="1">
      <alignment vertical="center"/>
      <protection/>
    </xf>
    <xf numFmtId="0" fontId="18" fillId="0" borderId="39" xfId="45" applyFont="1" applyFill="1" applyBorder="1" applyAlignment="1">
      <alignment horizontal="left" vertical="center"/>
      <protection/>
    </xf>
    <xf numFmtId="0" fontId="18" fillId="0" borderId="39" xfId="45" applyFont="1" applyBorder="1" applyAlignment="1">
      <alignment horizontal="left"/>
      <protection/>
    </xf>
    <xf numFmtId="0" fontId="11" fillId="0" borderId="48" xfId="45" applyFill="1" applyBorder="1">
      <alignment/>
      <protection/>
    </xf>
    <xf numFmtId="0" fontId="11" fillId="0" borderId="0" xfId="45">
      <alignment/>
      <protection/>
    </xf>
    <xf numFmtId="0" fontId="18" fillId="0" borderId="44" xfId="45" applyFont="1" applyBorder="1" applyAlignment="1">
      <alignment horizontal="left"/>
      <protection/>
    </xf>
    <xf numFmtId="0" fontId="18" fillId="0" borderId="44" xfId="45" applyFont="1" applyBorder="1" applyAlignment="1">
      <alignment horizontal="left" vertical="center"/>
      <protection/>
    </xf>
    <xf numFmtId="0" fontId="18" fillId="0" borderId="53" xfId="45" applyFont="1" applyBorder="1" applyAlignment="1">
      <alignment/>
      <protection/>
    </xf>
    <xf numFmtId="0" fontId="18" fillId="0" borderId="39" xfId="45" applyFont="1" applyFill="1" applyBorder="1" applyAlignment="1">
      <alignment horizontal="left"/>
      <protection/>
    </xf>
    <xf numFmtId="0" fontId="18" fillId="0" borderId="48" xfId="45" applyFont="1" applyFill="1" applyBorder="1" applyAlignment="1">
      <alignment/>
      <protection/>
    </xf>
    <xf numFmtId="0" fontId="18" fillId="0" borderId="45" xfId="45" applyFont="1" applyFill="1" applyBorder="1" applyAlignment="1">
      <alignment horizontal="left"/>
      <protection/>
    </xf>
    <xf numFmtId="0" fontId="18" fillId="0" borderId="48" xfId="45" applyFont="1" applyFill="1" applyBorder="1" applyAlignment="1">
      <alignment horizontal="left"/>
      <protection/>
    </xf>
    <xf numFmtId="0" fontId="18" fillId="0" borderId="53" xfId="45" applyFont="1" applyFill="1" applyBorder="1" applyAlignment="1">
      <alignment/>
      <protection/>
    </xf>
    <xf numFmtId="0" fontId="18" fillId="0" borderId="46" xfId="45" applyFont="1" applyFill="1" applyBorder="1" applyAlignment="1">
      <alignment horizontal="left"/>
      <protection/>
    </xf>
    <xf numFmtId="0" fontId="18" fillId="0" borderId="49" xfId="45" applyFont="1" applyFill="1" applyBorder="1" applyAlignment="1">
      <alignment/>
      <protection/>
    </xf>
    <xf numFmtId="0" fontId="18" fillId="0" borderId="49" xfId="45" applyFont="1" applyFill="1" applyBorder="1" applyAlignment="1">
      <alignment horizontal="left"/>
      <protection/>
    </xf>
    <xf numFmtId="0" fontId="18" fillId="0" borderId="27" xfId="45" applyFont="1" applyFill="1" applyBorder="1" applyAlignment="1">
      <alignment horizontal="left"/>
      <protection/>
    </xf>
    <xf numFmtId="0" fontId="18" fillId="0" borderId="19" xfId="45" applyFont="1" applyFill="1" applyBorder="1" applyAlignment="1">
      <alignment horizontal="left"/>
      <protection/>
    </xf>
    <xf numFmtId="0" fontId="18" fillId="0" borderId="51" xfId="45" applyFont="1" applyFill="1" applyBorder="1" applyAlignment="1">
      <alignment/>
      <protection/>
    </xf>
    <xf numFmtId="0" fontId="18" fillId="0" borderId="47" xfId="45" applyFont="1" applyFill="1" applyBorder="1" applyAlignment="1">
      <alignment horizontal="left"/>
      <protection/>
    </xf>
    <xf numFmtId="0" fontId="18" fillId="0" borderId="31" xfId="45" applyFont="1" applyFill="1" applyBorder="1" applyAlignment="1">
      <alignment horizontal="left"/>
      <protection/>
    </xf>
    <xf numFmtId="0" fontId="18" fillId="0" borderId="40" xfId="45" applyFont="1" applyBorder="1" applyAlignment="1">
      <alignment/>
      <protection/>
    </xf>
    <xf numFmtId="0" fontId="11" fillId="0" borderId="39" xfId="45" applyBorder="1">
      <alignment/>
      <protection/>
    </xf>
    <xf numFmtId="0" fontId="18" fillId="0" borderId="46" xfId="45" applyFont="1" applyBorder="1" applyAlignment="1">
      <alignment horizontal="left"/>
      <protection/>
    </xf>
    <xf numFmtId="0" fontId="18" fillId="0" borderId="49" xfId="45" applyFont="1" applyBorder="1" applyAlignment="1">
      <alignment horizontal="left"/>
      <protection/>
    </xf>
    <xf numFmtId="0" fontId="21" fillId="55" borderId="54" xfId="45" applyFont="1" applyFill="1" applyBorder="1" applyAlignment="1">
      <alignment horizontal="center"/>
      <protection/>
    </xf>
    <xf numFmtId="0" fontId="19" fillId="0" borderId="37" xfId="45" applyFont="1" applyBorder="1" applyAlignment="1">
      <alignment horizontal="left"/>
      <protection/>
    </xf>
    <xf numFmtId="0" fontId="19" fillId="0" borderId="49" xfId="45" applyFont="1" applyBorder="1" applyAlignment="1">
      <alignment horizontal="left"/>
      <protection/>
    </xf>
    <xf numFmtId="0" fontId="20" fillId="0" borderId="0" xfId="45" applyFont="1">
      <alignment/>
      <protection/>
    </xf>
    <xf numFmtId="0" fontId="20" fillId="0" borderId="0" xfId="45" applyFont="1" applyAlignment="1">
      <alignment vertical="center"/>
      <protection/>
    </xf>
    <xf numFmtId="0" fontId="20" fillId="0" borderId="49" xfId="45" applyFont="1" applyBorder="1" applyAlignment="1">
      <alignment horizontal="left" vertical="center"/>
      <protection/>
    </xf>
    <xf numFmtId="0" fontId="20" fillId="0" borderId="49" xfId="45" applyFont="1" applyBorder="1" applyAlignment="1">
      <alignment horizontal="left"/>
      <protection/>
    </xf>
    <xf numFmtId="0" fontId="19" fillId="0" borderId="0" xfId="45" applyFont="1" applyAlignment="1">
      <alignment vertical="center"/>
      <protection/>
    </xf>
    <xf numFmtId="0" fontId="19" fillId="0" borderId="49" xfId="45" applyFont="1" applyBorder="1" applyAlignment="1">
      <alignment horizontal="left" vertical="center"/>
      <protection/>
    </xf>
    <xf numFmtId="0" fontId="19" fillId="0" borderId="0" xfId="45" applyFont="1" applyAlignment="1">
      <alignment/>
      <protection/>
    </xf>
    <xf numFmtId="0" fontId="19" fillId="0" borderId="49" xfId="45" applyFont="1" applyBorder="1" applyAlignment="1">
      <alignment/>
      <protection/>
    </xf>
    <xf numFmtId="0" fontId="97" fillId="0" borderId="0" xfId="0" applyFont="1" applyBorder="1" applyAlignment="1">
      <alignment/>
    </xf>
    <xf numFmtId="0" fontId="36" fillId="0" borderId="0" xfId="0" applyFont="1" applyBorder="1" applyAlignment="1" applyProtection="1">
      <alignment vertical="center" shrinkToFit="1"/>
      <protection locked="0"/>
    </xf>
    <xf numFmtId="0" fontId="170" fillId="56" borderId="36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170" fillId="56" borderId="19" xfId="0" applyFont="1" applyFill="1" applyBorder="1" applyAlignment="1">
      <alignment/>
    </xf>
    <xf numFmtId="0" fontId="170" fillId="56" borderId="3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56" borderId="46" xfId="0" applyFill="1" applyBorder="1" applyAlignment="1">
      <alignment/>
    </xf>
    <xf numFmtId="0" fontId="0" fillId="56" borderId="27" xfId="0" applyFill="1" applyBorder="1" applyAlignment="1">
      <alignment/>
    </xf>
    <xf numFmtId="0" fontId="0" fillId="57" borderId="36" xfId="0" applyFont="1" applyFill="1" applyBorder="1" applyAlignment="1">
      <alignment horizontal="center"/>
    </xf>
    <xf numFmtId="0" fontId="0" fillId="57" borderId="52" xfId="0" applyFill="1" applyBorder="1" applyAlignment="1">
      <alignment horizontal="center"/>
    </xf>
    <xf numFmtId="0" fontId="0" fillId="57" borderId="24" xfId="0" applyFont="1" applyFill="1" applyBorder="1" applyAlignment="1">
      <alignment horizontal="center"/>
    </xf>
    <xf numFmtId="0" fontId="0" fillId="56" borderId="55" xfId="0" applyFill="1" applyBorder="1" applyAlignment="1">
      <alignment/>
    </xf>
    <xf numFmtId="0" fontId="0" fillId="56" borderId="56" xfId="0" applyFill="1" applyBorder="1" applyAlignment="1">
      <alignment/>
    </xf>
    <xf numFmtId="0" fontId="3" fillId="58" borderId="0" xfId="0" applyFont="1" applyFill="1" applyAlignment="1">
      <alignment/>
    </xf>
    <xf numFmtId="0" fontId="9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24" fillId="0" borderId="0" xfId="49" applyFont="1" applyBorder="1">
      <alignment/>
      <protection/>
    </xf>
    <xf numFmtId="0" fontId="24" fillId="0" borderId="58" xfId="49" applyFont="1" applyBorder="1">
      <alignment/>
      <protection/>
    </xf>
    <xf numFmtId="0" fontId="24" fillId="0" borderId="0" xfId="59" applyFont="1">
      <alignment/>
      <protection/>
    </xf>
    <xf numFmtId="0" fontId="27" fillId="0" borderId="0" xfId="49" applyFont="1" applyBorder="1" applyAlignment="1">
      <alignment horizontal="center" vertical="center"/>
      <protection/>
    </xf>
    <xf numFmtId="0" fontId="25" fillId="0" borderId="59" xfId="49" applyFont="1" applyBorder="1">
      <alignment/>
      <protection/>
    </xf>
    <xf numFmtId="0" fontId="97" fillId="0" borderId="0" xfId="49" applyFont="1" applyBorder="1">
      <alignment/>
      <protection/>
    </xf>
    <xf numFmtId="0" fontId="25" fillId="0" borderId="0" xfId="49" applyFont="1" applyBorder="1">
      <alignment/>
      <protection/>
    </xf>
    <xf numFmtId="0" fontId="102" fillId="0" borderId="60" xfId="49" applyFont="1" applyBorder="1">
      <alignment/>
      <protection/>
    </xf>
    <xf numFmtId="0" fontId="102" fillId="0" borderId="0" xfId="49" applyFont="1" applyBorder="1">
      <alignment/>
      <protection/>
    </xf>
    <xf numFmtId="0" fontId="18" fillId="0" borderId="0" xfId="49" applyFont="1" applyBorder="1" applyAlignment="1">
      <alignment horizontal="center"/>
      <protection/>
    </xf>
    <xf numFmtId="0" fontId="97" fillId="0" borderId="60" xfId="49" applyFont="1" applyBorder="1">
      <alignment/>
      <protection/>
    </xf>
    <xf numFmtId="0" fontId="19" fillId="0" borderId="0" xfId="49" applyFont="1" applyBorder="1">
      <alignment/>
      <protection/>
    </xf>
    <xf numFmtId="0" fontId="25" fillId="0" borderId="60" xfId="49" applyFont="1" applyBorder="1">
      <alignment/>
      <protection/>
    </xf>
    <xf numFmtId="0" fontId="97" fillId="0" borderId="14" xfId="49" applyFont="1" applyBorder="1">
      <alignment/>
      <protection/>
    </xf>
    <xf numFmtId="0" fontId="25" fillId="0" borderId="14" xfId="49" applyFont="1" applyBorder="1">
      <alignment/>
      <protection/>
    </xf>
    <xf numFmtId="0" fontId="42" fillId="0" borderId="0" xfId="49" applyFont="1" applyBorder="1">
      <alignment/>
      <protection/>
    </xf>
    <xf numFmtId="0" fontId="25" fillId="0" borderId="61" xfId="49" applyFont="1" applyBorder="1">
      <alignment/>
      <protection/>
    </xf>
    <xf numFmtId="0" fontId="24" fillId="0" borderId="61" xfId="49" applyFont="1" applyBorder="1">
      <alignment/>
      <protection/>
    </xf>
    <xf numFmtId="0" fontId="28" fillId="0" borderId="0" xfId="49" applyFont="1" applyBorder="1">
      <alignment/>
      <protection/>
    </xf>
    <xf numFmtId="0" fontId="28" fillId="0" borderId="58" xfId="49" applyFont="1" applyBorder="1">
      <alignment/>
      <protection/>
    </xf>
    <xf numFmtId="0" fontId="103" fillId="0" borderId="0" xfId="49" applyFont="1" applyBorder="1">
      <alignment/>
      <protection/>
    </xf>
    <xf numFmtId="0" fontId="148" fillId="0" borderId="37" xfId="55" applyBorder="1">
      <alignment/>
      <protection/>
    </xf>
    <xf numFmtId="0" fontId="148" fillId="0" borderId="47" xfId="55" applyBorder="1">
      <alignment/>
      <protection/>
    </xf>
    <xf numFmtId="0" fontId="148" fillId="0" borderId="37" xfId="55" applyBorder="1" applyAlignment="1">
      <alignment/>
      <protection/>
    </xf>
    <xf numFmtId="0" fontId="148" fillId="0" borderId="47" xfId="55" applyBorder="1" applyAlignment="1">
      <alignment/>
      <protection/>
    </xf>
    <xf numFmtId="0" fontId="19" fillId="0" borderId="61" xfId="49" applyFont="1" applyBorder="1">
      <alignment/>
      <protection/>
    </xf>
    <xf numFmtId="0" fontId="36" fillId="0" borderId="0" xfId="0" applyFont="1" applyBorder="1" applyAlignment="1">
      <alignment horizontal="center" vertical="center"/>
    </xf>
    <xf numFmtId="0" fontId="171" fillId="0" borderId="62" xfId="0" applyFont="1" applyBorder="1" applyAlignment="1">
      <alignment horizontal="center" vertical="center"/>
    </xf>
    <xf numFmtId="0" fontId="171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2" fillId="59" borderId="0" xfId="0" applyFont="1" applyFill="1" applyBorder="1" applyAlignment="1">
      <alignment vertical="center"/>
    </xf>
    <xf numFmtId="0" fontId="1" fillId="0" borderId="0" xfId="47">
      <alignment/>
      <protection/>
    </xf>
    <xf numFmtId="0" fontId="1" fillId="0" borderId="0" xfId="47" applyBorder="1">
      <alignment/>
      <protection/>
    </xf>
    <xf numFmtId="0" fontId="11" fillId="0" borderId="0" xfId="45" applyFont="1" applyAlignment="1">
      <alignment/>
      <protection/>
    </xf>
    <xf numFmtId="0" fontId="11" fillId="0" borderId="0" xfId="45" applyFont="1" applyAlignment="1">
      <alignment vertical="center"/>
      <protection/>
    </xf>
    <xf numFmtId="0" fontId="11" fillId="0" borderId="0" xfId="45" applyAlignment="1">
      <alignment horizontal="center"/>
      <protection/>
    </xf>
    <xf numFmtId="0" fontId="4" fillId="0" borderId="0" xfId="0" applyFont="1" applyAlignment="1">
      <alignment vertical="center"/>
    </xf>
    <xf numFmtId="0" fontId="62" fillId="60" borderId="0" xfId="45" applyFont="1" applyFill="1" applyBorder="1" applyAlignment="1">
      <alignment horizontal="center" vertical="center"/>
      <protection/>
    </xf>
    <xf numFmtId="0" fontId="39" fillId="0" borderId="0" xfId="45" applyFont="1" applyAlignment="1">
      <alignment horizontal="center"/>
      <protection/>
    </xf>
    <xf numFmtId="0" fontId="40" fillId="0" borderId="0" xfId="45" applyFont="1" applyAlignment="1">
      <alignment horizontal="center" vertical="center"/>
      <protection/>
    </xf>
    <xf numFmtId="0" fontId="13" fillId="0" borderId="0" xfId="45" applyFont="1" applyBorder="1" applyAlignment="1">
      <alignment vertical="center"/>
      <protection/>
    </xf>
    <xf numFmtId="173" fontId="19" fillId="0" borderId="0" xfId="45" applyNumberFormat="1" applyFont="1">
      <alignment/>
      <protection/>
    </xf>
    <xf numFmtId="0" fontId="11" fillId="0" borderId="0" xfId="45" applyFont="1" applyBorder="1">
      <alignment/>
      <protection/>
    </xf>
    <xf numFmtId="0" fontId="20" fillId="0" borderId="0" xfId="45" applyFont="1" applyAlignment="1">
      <alignment horizontal="center"/>
      <protection/>
    </xf>
    <xf numFmtId="0" fontId="15" fillId="0" borderId="0" xfId="45" applyFont="1" applyBorder="1">
      <alignment/>
      <protection/>
    </xf>
    <xf numFmtId="0" fontId="0" fillId="0" borderId="0" xfId="0" applyFont="1" applyAlignment="1">
      <alignment horizontal="center"/>
    </xf>
    <xf numFmtId="0" fontId="19" fillId="0" borderId="0" xfId="45" applyFont="1" applyBorder="1">
      <alignment/>
      <protection/>
    </xf>
    <xf numFmtId="0" fontId="36" fillId="44" borderId="64" xfId="45" applyFont="1" applyFill="1" applyBorder="1" applyAlignment="1">
      <alignment horizontal="center" vertical="center"/>
      <protection/>
    </xf>
    <xf numFmtId="0" fontId="41" fillId="61" borderId="53" xfId="45" applyFont="1" applyFill="1" applyBorder="1" applyAlignment="1">
      <alignment horizontal="center" vertical="center"/>
      <protection/>
    </xf>
    <xf numFmtId="0" fontId="16" fillId="0" borderId="0" xfId="45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5" fillId="0" borderId="0" xfId="45" applyFont="1" applyAlignment="1">
      <alignment vertical="center"/>
      <protection/>
    </xf>
    <xf numFmtId="0" fontId="20" fillId="0" borderId="39" xfId="45" applyFont="1" applyBorder="1" applyAlignment="1">
      <alignment/>
      <protection/>
    </xf>
    <xf numFmtId="0" fontId="19" fillId="0" borderId="0" xfId="45" applyFont="1" applyAlignment="1">
      <alignment horizontal="center" vertical="center"/>
      <protection/>
    </xf>
    <xf numFmtId="0" fontId="19" fillId="0" borderId="0" xfId="45" applyFont="1" applyBorder="1" applyAlignment="1">
      <alignment horizontal="center"/>
      <protection/>
    </xf>
    <xf numFmtId="0" fontId="20" fillId="0" borderId="0" xfId="45" applyFont="1" applyBorder="1" applyAlignment="1">
      <alignment horizontal="center"/>
      <protection/>
    </xf>
    <xf numFmtId="0" fontId="19" fillId="0" borderId="0" xfId="45" applyFont="1" applyBorder="1" applyAlignment="1">
      <alignment/>
      <protection/>
    </xf>
    <xf numFmtId="0" fontId="20" fillId="0" borderId="0" xfId="45" applyFont="1" applyAlignment="1">
      <alignment/>
      <protection/>
    </xf>
    <xf numFmtId="0" fontId="24" fillId="0" borderId="39" xfId="45" applyFont="1" applyBorder="1" applyAlignment="1">
      <alignment/>
      <protection/>
    </xf>
    <xf numFmtId="0" fontId="24" fillId="0" borderId="0" xfId="45" applyFont="1" applyBorder="1" applyAlignment="1">
      <alignment/>
      <protection/>
    </xf>
    <xf numFmtId="0" fontId="20" fillId="0" borderId="0" xfId="45" applyFont="1" applyBorder="1" applyAlignment="1">
      <alignment/>
      <protection/>
    </xf>
    <xf numFmtId="0" fontId="19" fillId="0" borderId="42" xfId="45" applyFont="1" applyBorder="1">
      <alignment/>
      <protection/>
    </xf>
    <xf numFmtId="0" fontId="19" fillId="0" borderId="48" xfId="45" applyFont="1" applyBorder="1">
      <alignment/>
      <protection/>
    </xf>
    <xf numFmtId="0" fontId="19" fillId="0" borderId="27" xfId="45" applyFont="1" applyBorder="1">
      <alignment/>
      <protection/>
    </xf>
    <xf numFmtId="0" fontId="19" fillId="0" borderId="39" xfId="45" applyFont="1" applyBorder="1">
      <alignment/>
      <protection/>
    </xf>
    <xf numFmtId="0" fontId="19" fillId="0" borderId="44" xfId="45" applyFont="1" applyBorder="1">
      <alignment/>
      <protection/>
    </xf>
    <xf numFmtId="0" fontId="19" fillId="0" borderId="51" xfId="45" applyFont="1" applyBorder="1">
      <alignment/>
      <protection/>
    </xf>
    <xf numFmtId="0" fontId="19" fillId="0" borderId="31" xfId="45" applyFont="1" applyBorder="1">
      <alignment/>
      <protection/>
    </xf>
    <xf numFmtId="0" fontId="19" fillId="62" borderId="0" xfId="45" applyFont="1" applyFill="1" applyAlignment="1">
      <alignment horizontal="center"/>
      <protection/>
    </xf>
    <xf numFmtId="0" fontId="169" fillId="62" borderId="0" xfId="45" applyFont="1" applyFill="1" applyAlignment="1">
      <alignment horizontal="center"/>
      <protection/>
    </xf>
    <xf numFmtId="0" fontId="19" fillId="62" borderId="0" xfId="45" applyFont="1" applyFill="1">
      <alignment/>
      <protection/>
    </xf>
    <xf numFmtId="0" fontId="19" fillId="63" borderId="0" xfId="45" applyFont="1" applyFill="1" applyAlignment="1">
      <alignment horizontal="center"/>
      <protection/>
    </xf>
    <xf numFmtId="0" fontId="19" fillId="64" borderId="0" xfId="45" applyFont="1" applyFill="1" applyAlignment="1">
      <alignment horizontal="center"/>
      <protection/>
    </xf>
    <xf numFmtId="0" fontId="0" fillId="65" borderId="34" xfId="0" applyFont="1" applyFill="1" applyBorder="1" applyAlignment="1">
      <alignment/>
    </xf>
    <xf numFmtId="0" fontId="18" fillId="65" borderId="34" xfId="45" applyFont="1" applyFill="1" applyBorder="1">
      <alignment/>
      <protection/>
    </xf>
    <xf numFmtId="0" fontId="11" fillId="0" borderId="39" xfId="45" applyFill="1" applyBorder="1">
      <alignment/>
      <protection/>
    </xf>
    <xf numFmtId="0" fontId="11" fillId="0" borderId="39" xfId="45" applyFill="1" applyBorder="1" applyAlignment="1">
      <alignment horizontal="left"/>
      <protection/>
    </xf>
    <xf numFmtId="0" fontId="18" fillId="0" borderId="45" xfId="45" applyFont="1" applyFill="1" applyBorder="1" applyAlignment="1">
      <alignment horizontal="left" vertical="center"/>
      <protection/>
    </xf>
    <xf numFmtId="0" fontId="18" fillId="0" borderId="49" xfId="45" applyFont="1" applyFill="1" applyBorder="1">
      <alignment/>
      <protection/>
    </xf>
    <xf numFmtId="0" fontId="18" fillId="0" borderId="19" xfId="45" applyFont="1" applyBorder="1" applyAlignment="1">
      <alignment horizontal="center"/>
      <protection/>
    </xf>
    <xf numFmtId="0" fontId="18" fillId="0" borderId="47" xfId="45" applyFont="1" applyBorder="1">
      <alignment/>
      <protection/>
    </xf>
    <xf numFmtId="0" fontId="18" fillId="0" borderId="31" xfId="45" applyFont="1" applyFill="1" applyBorder="1">
      <alignment/>
      <protection/>
    </xf>
    <xf numFmtId="0" fontId="19" fillId="0" borderId="49" xfId="45" applyFont="1" applyFill="1" applyBorder="1" applyAlignment="1">
      <alignment horizontal="center"/>
      <protection/>
    </xf>
    <xf numFmtId="0" fontId="19" fillId="0" borderId="49" xfId="45" applyFont="1" applyBorder="1">
      <alignment/>
      <protection/>
    </xf>
    <xf numFmtId="0" fontId="19" fillId="0" borderId="46" xfId="45" applyFont="1" applyFill="1" applyBorder="1" applyAlignment="1">
      <alignment horizontal="center"/>
      <protection/>
    </xf>
    <xf numFmtId="0" fontId="18" fillId="0" borderId="46" xfId="45" applyFont="1" applyFill="1" applyBorder="1" applyAlignment="1">
      <alignment horizontal="center"/>
      <protection/>
    </xf>
    <xf numFmtId="0" fontId="18" fillId="0" borderId="27" xfId="45" applyFont="1" applyBorder="1">
      <alignment/>
      <protection/>
    </xf>
    <xf numFmtId="0" fontId="18" fillId="0" borderId="27" xfId="45" applyFont="1" applyBorder="1" applyAlignment="1">
      <alignment horizontal="left"/>
      <protection/>
    </xf>
    <xf numFmtId="0" fontId="18" fillId="0" borderId="47" xfId="45" applyFont="1" applyBorder="1" applyAlignment="1">
      <alignment horizontal="left"/>
      <protection/>
    </xf>
    <xf numFmtId="0" fontId="18" fillId="0" borderId="31" xfId="45" applyFont="1" applyBorder="1" applyAlignment="1">
      <alignment horizontal="left"/>
      <protection/>
    </xf>
    <xf numFmtId="0" fontId="0" fillId="0" borderId="39" xfId="0" applyFont="1" applyFill="1" applyBorder="1" applyAlignment="1">
      <alignment horizontal="left"/>
    </xf>
    <xf numFmtId="0" fontId="18" fillId="0" borderId="0" xfId="45" applyFont="1" applyFill="1" applyBorder="1">
      <alignment/>
      <protection/>
    </xf>
    <xf numFmtId="0" fontId="18" fillId="0" borderId="49" xfId="45" applyFont="1" applyFill="1" applyBorder="1" applyAlignment="1">
      <alignment horizontal="center"/>
      <protection/>
    </xf>
    <xf numFmtId="0" fontId="18" fillId="0" borderId="27" xfId="45" applyFont="1" applyFill="1" applyBorder="1">
      <alignment/>
      <protection/>
    </xf>
    <xf numFmtId="0" fontId="18" fillId="0" borderId="0" xfId="45" applyFont="1" applyBorder="1">
      <alignment/>
      <protection/>
    </xf>
    <xf numFmtId="0" fontId="18" fillId="0" borderId="46" xfId="45" applyFont="1" applyFill="1" applyBorder="1" applyAlignment="1">
      <alignment/>
      <protection/>
    </xf>
    <xf numFmtId="0" fontId="18" fillId="0" borderId="46" xfId="45" applyFont="1" applyBorder="1" applyAlignment="1">
      <alignment/>
      <protection/>
    </xf>
    <xf numFmtId="0" fontId="18" fillId="0" borderId="19" xfId="45" applyFont="1" applyFill="1" applyBorder="1" applyAlignment="1">
      <alignment/>
      <protection/>
    </xf>
    <xf numFmtId="0" fontId="18" fillId="0" borderId="51" xfId="45" applyFont="1" applyFill="1" applyBorder="1" applyAlignment="1">
      <alignment vertical="center"/>
      <protection/>
    </xf>
    <xf numFmtId="0" fontId="173" fillId="66" borderId="0" xfId="45" applyFont="1" applyFill="1" applyAlignment="1">
      <alignment horizontal="center"/>
      <protection/>
    </xf>
    <xf numFmtId="0" fontId="174" fillId="66" borderId="0" xfId="45" applyFont="1" applyFill="1" applyAlignment="1">
      <alignment horizontal="center"/>
      <protection/>
    </xf>
    <xf numFmtId="0" fontId="173" fillId="66" borderId="0" xfId="45" applyFont="1" applyFill="1">
      <alignment/>
      <protection/>
    </xf>
    <xf numFmtId="0" fontId="19" fillId="67" borderId="0" xfId="45" applyFont="1" applyFill="1" applyAlignment="1">
      <alignment horizontal="center"/>
      <protection/>
    </xf>
    <xf numFmtId="0" fontId="19" fillId="68" borderId="0" xfId="45" applyFont="1" applyFill="1" applyAlignment="1">
      <alignment horizontal="center"/>
      <protection/>
    </xf>
    <xf numFmtId="0" fontId="0" fillId="69" borderId="34" xfId="0" applyFont="1" applyFill="1" applyBorder="1" applyAlignment="1">
      <alignment/>
    </xf>
    <xf numFmtId="0" fontId="0" fillId="0" borderId="39" xfId="0" applyFill="1" applyBorder="1" applyAlignment="1">
      <alignment/>
    </xf>
    <xf numFmtId="0" fontId="18" fillId="0" borderId="53" xfId="45" applyFont="1" applyFill="1" applyBorder="1" applyAlignment="1">
      <alignment horizontal="left"/>
      <protection/>
    </xf>
    <xf numFmtId="0" fontId="19" fillId="0" borderId="53" xfId="45" applyFont="1" applyFill="1" applyBorder="1" applyAlignment="1">
      <alignment/>
      <protection/>
    </xf>
    <xf numFmtId="0" fontId="18" fillId="0" borderId="44" xfId="45" applyFont="1" applyFill="1" applyBorder="1" applyAlignment="1">
      <alignment/>
      <protection/>
    </xf>
    <xf numFmtId="0" fontId="148" fillId="0" borderId="39" xfId="0" applyFont="1" applyFill="1" applyBorder="1" applyAlignment="1">
      <alignment/>
    </xf>
    <xf numFmtId="0" fontId="18" fillId="0" borderId="0" xfId="45" applyFont="1" applyFill="1" applyBorder="1" applyAlignment="1">
      <alignment vertical="center"/>
      <protection/>
    </xf>
    <xf numFmtId="0" fontId="18" fillId="0" borderId="45" xfId="45" applyFont="1" applyFill="1" applyBorder="1" applyAlignment="1">
      <alignment/>
      <protection/>
    </xf>
    <xf numFmtId="0" fontId="18" fillId="0" borderId="47" xfId="45" applyFont="1" applyFill="1" applyBorder="1">
      <alignment/>
      <protection/>
    </xf>
    <xf numFmtId="0" fontId="18" fillId="0" borderId="65" xfId="45" applyFont="1" applyFill="1" applyBorder="1" applyAlignment="1">
      <alignment/>
      <protection/>
    </xf>
    <xf numFmtId="0" fontId="18" fillId="0" borderId="0" xfId="45" applyFont="1" applyAlignment="1">
      <alignment horizontal="center"/>
      <protection/>
    </xf>
    <xf numFmtId="0" fontId="18" fillId="0" borderId="53" xfId="45" applyFont="1" applyFill="1" applyBorder="1" applyAlignment="1">
      <alignment vertical="center"/>
      <protection/>
    </xf>
    <xf numFmtId="0" fontId="173" fillId="70" borderId="0" xfId="45" applyFont="1" applyFill="1" applyAlignment="1">
      <alignment horizontal="center"/>
      <protection/>
    </xf>
    <xf numFmtId="0" fontId="174" fillId="70" borderId="0" xfId="45" applyFont="1" applyFill="1" applyAlignment="1">
      <alignment horizontal="center"/>
      <protection/>
    </xf>
    <xf numFmtId="0" fontId="173" fillId="70" borderId="0" xfId="45" applyFont="1" applyFill="1">
      <alignment/>
      <protection/>
    </xf>
    <xf numFmtId="0" fontId="19" fillId="48" borderId="0" xfId="45" applyFont="1" applyFill="1" applyAlignment="1">
      <alignment horizontal="center"/>
      <protection/>
    </xf>
    <xf numFmtId="0" fontId="19" fillId="71" borderId="0" xfId="45" applyFont="1" applyFill="1" applyAlignment="1">
      <alignment horizontal="center"/>
      <protection/>
    </xf>
    <xf numFmtId="0" fontId="0" fillId="72" borderId="34" xfId="0" applyFont="1" applyFill="1" applyBorder="1" applyAlignment="1">
      <alignment/>
    </xf>
    <xf numFmtId="0" fontId="0" fillId="0" borderId="39" xfId="0" applyBorder="1" applyAlignment="1">
      <alignment/>
    </xf>
    <xf numFmtId="0" fontId="18" fillId="0" borderId="48" xfId="45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8" fillId="0" borderId="49" xfId="45" applyFont="1" applyFill="1" applyBorder="1" applyAlignment="1">
      <alignment vertical="center"/>
      <protection/>
    </xf>
    <xf numFmtId="0" fontId="18" fillId="0" borderId="0" xfId="45" applyFont="1" applyFill="1" applyBorder="1" applyAlignment="1">
      <alignment/>
      <protection/>
    </xf>
    <xf numFmtId="0" fontId="18" fillId="0" borderId="19" xfId="4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1" fillId="0" borderId="27" xfId="45" applyBorder="1">
      <alignment/>
      <protection/>
    </xf>
    <xf numFmtId="0" fontId="0" fillId="0" borderId="39" xfId="45" applyFont="1" applyFill="1" applyBorder="1">
      <alignment/>
      <protection/>
    </xf>
    <xf numFmtId="0" fontId="11" fillId="0" borderId="49" xfId="45" applyFill="1" applyBorder="1">
      <alignment/>
      <protection/>
    </xf>
    <xf numFmtId="0" fontId="0" fillId="0" borderId="33" xfId="0" applyFont="1" applyFill="1" applyBorder="1" applyAlignment="1">
      <alignment/>
    </xf>
    <xf numFmtId="0" fontId="11" fillId="0" borderId="45" xfId="45" applyFill="1" applyBorder="1" applyAlignment="1">
      <alignment horizontal="left"/>
      <protection/>
    </xf>
    <xf numFmtId="0" fontId="18" fillId="0" borderId="0" xfId="45" applyFont="1" applyFill="1" applyBorder="1" applyAlignment="1">
      <alignment horizontal="left"/>
      <protection/>
    </xf>
    <xf numFmtId="0" fontId="19" fillId="0" borderId="39" xfId="45" applyFont="1" applyFill="1" applyBorder="1" applyAlignment="1">
      <alignment/>
      <protection/>
    </xf>
    <xf numFmtId="0" fontId="0" fillId="0" borderId="4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0" fillId="23" borderId="47" xfId="0" applyFont="1" applyFill="1" applyBorder="1" applyAlignment="1">
      <alignment/>
    </xf>
    <xf numFmtId="0" fontId="3" fillId="58" borderId="0" xfId="0" applyFont="1" applyFill="1" applyAlignment="1">
      <alignment vertical="center"/>
    </xf>
    <xf numFmtId="0" fontId="0" fillId="56" borderId="57" xfId="0" applyFill="1" applyBorder="1" applyAlignment="1">
      <alignment/>
    </xf>
    <xf numFmtId="0" fontId="170" fillId="56" borderId="52" xfId="0" applyFont="1" applyFill="1" applyBorder="1" applyAlignment="1">
      <alignment/>
    </xf>
    <xf numFmtId="0" fontId="170" fillId="56" borderId="18" xfId="0" applyFont="1" applyFill="1" applyBorder="1" applyAlignment="1">
      <alignment/>
    </xf>
    <xf numFmtId="0" fontId="1" fillId="0" borderId="0" xfId="47" applyAlignment="1">
      <alignment horizontal="center"/>
      <protection/>
    </xf>
    <xf numFmtId="0" fontId="171" fillId="0" borderId="66" xfId="0" applyFont="1" applyBorder="1" applyAlignment="1">
      <alignment horizontal="center" vertical="center"/>
    </xf>
    <xf numFmtId="0" fontId="171" fillId="0" borderId="66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71" fillId="0" borderId="63" xfId="0" applyFont="1" applyBorder="1" applyAlignment="1">
      <alignment horizontal="center" vertical="center"/>
    </xf>
    <xf numFmtId="0" fontId="171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72" fontId="42" fillId="0" borderId="0" xfId="0" applyNumberFormat="1" applyFont="1" applyBorder="1" applyAlignment="1">
      <alignment horizontal="center"/>
    </xf>
    <xf numFmtId="0" fontId="171" fillId="0" borderId="67" xfId="0" applyFont="1" applyBorder="1" applyAlignment="1">
      <alignment horizontal="center" vertical="center"/>
    </xf>
    <xf numFmtId="0" fontId="171" fillId="0" borderId="23" xfId="0" applyFont="1" applyBorder="1" applyAlignment="1">
      <alignment horizontal="center" vertical="center"/>
    </xf>
    <xf numFmtId="0" fontId="175" fillId="0" borderId="0" xfId="0" applyFont="1" applyAlignment="1">
      <alignment vertical="center"/>
    </xf>
    <xf numFmtId="0" fontId="176" fillId="5" borderId="19" xfId="0" applyFont="1" applyFill="1" applyBorder="1" applyAlignment="1" applyProtection="1">
      <alignment horizontal="center" vertical="center"/>
      <protection locked="0"/>
    </xf>
    <xf numFmtId="0" fontId="177" fillId="73" borderId="68" xfId="0" applyFont="1" applyFill="1" applyBorder="1" applyAlignment="1">
      <alignment horizontal="center" vertical="center"/>
    </xf>
    <xf numFmtId="0" fontId="177" fillId="73" borderId="69" xfId="0" applyFont="1" applyFill="1" applyBorder="1" applyAlignment="1">
      <alignment horizontal="center" vertical="center"/>
    </xf>
    <xf numFmtId="0" fontId="43" fillId="73" borderId="70" xfId="0" applyFont="1" applyFill="1" applyBorder="1" applyAlignment="1">
      <alignment horizontal="center" vertical="center"/>
    </xf>
    <xf numFmtId="0" fontId="43" fillId="73" borderId="10" xfId="0" applyFont="1" applyFill="1" applyBorder="1" applyAlignment="1">
      <alignment horizontal="center" vertical="center"/>
    </xf>
    <xf numFmtId="0" fontId="178" fillId="73" borderId="68" xfId="0" applyFont="1" applyFill="1" applyBorder="1" applyAlignment="1">
      <alignment horizontal="center" vertical="center"/>
    </xf>
    <xf numFmtId="0" fontId="178" fillId="73" borderId="71" xfId="0" applyFont="1" applyFill="1" applyBorder="1" applyAlignment="1">
      <alignment horizontal="center" vertical="center"/>
    </xf>
    <xf numFmtId="0" fontId="16" fillId="74" borderId="34" xfId="45" applyFont="1" applyFill="1" applyBorder="1" applyAlignment="1">
      <alignment horizontal="center" vertical="center"/>
      <protection/>
    </xf>
    <xf numFmtId="0" fontId="16" fillId="75" borderId="34" xfId="45" applyFont="1" applyFill="1" applyBorder="1" applyAlignment="1">
      <alignment horizontal="center" vertical="center"/>
      <protection/>
    </xf>
    <xf numFmtId="0" fontId="16" fillId="76" borderId="34" xfId="45" applyFont="1" applyFill="1" applyBorder="1" applyAlignment="1">
      <alignment horizontal="center" vertical="center"/>
      <protection/>
    </xf>
    <xf numFmtId="0" fontId="4" fillId="56" borderId="54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1" fillId="56" borderId="47" xfId="0" applyFont="1" applyFill="1" applyBorder="1" applyAlignment="1">
      <alignment horizontal="center"/>
    </xf>
    <xf numFmtId="0" fontId="111" fillId="73" borderId="15" xfId="0" applyFont="1" applyFill="1" applyBorder="1" applyAlignment="1">
      <alignment horizontal="center" vertical="center"/>
    </xf>
    <xf numFmtId="0" fontId="171" fillId="0" borderId="62" xfId="0" applyFont="1" applyBorder="1" applyAlignment="1">
      <alignment horizontal="center" vertical="center"/>
    </xf>
    <xf numFmtId="0" fontId="171" fillId="0" borderId="63" xfId="0" applyFont="1" applyBorder="1" applyAlignment="1">
      <alignment horizontal="center" vertical="center"/>
    </xf>
    <xf numFmtId="0" fontId="97" fillId="0" borderId="46" xfId="0" applyFont="1" applyBorder="1" applyAlignment="1">
      <alignment horizontal="center"/>
    </xf>
    <xf numFmtId="0" fontId="171" fillId="0" borderId="62" xfId="0" applyFont="1" applyBorder="1" applyAlignment="1">
      <alignment horizontal="center" vertical="center"/>
    </xf>
    <xf numFmtId="0" fontId="171" fillId="0" borderId="72" xfId="0" applyFont="1" applyFill="1" applyBorder="1" applyAlignment="1">
      <alignment horizontal="center" vertical="center"/>
    </xf>
    <xf numFmtId="0" fontId="97" fillId="0" borderId="57" xfId="0" applyFont="1" applyBorder="1" applyAlignment="1">
      <alignment horizontal="center"/>
    </xf>
    <xf numFmtId="0" fontId="0" fillId="0" borderId="57" xfId="0" applyBorder="1" applyAlignment="1">
      <alignment/>
    </xf>
    <xf numFmtId="0" fontId="42" fillId="0" borderId="52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0" fillId="0" borderId="52" xfId="0" applyBorder="1" applyAlignment="1">
      <alignment/>
    </xf>
    <xf numFmtId="0" fontId="3" fillId="0" borderId="57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10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9" fillId="0" borderId="73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9" fillId="0" borderId="74" xfId="0" applyFont="1" applyBorder="1" applyAlignment="1">
      <alignment horizontal="center" vertical="center"/>
    </xf>
    <xf numFmtId="0" fontId="97" fillId="0" borderId="75" xfId="0" applyFont="1" applyBorder="1" applyAlignment="1">
      <alignment horizontal="center" vertical="center"/>
    </xf>
    <xf numFmtId="0" fontId="97" fillId="0" borderId="76" xfId="0" applyFont="1" applyBorder="1" applyAlignment="1">
      <alignment horizontal="center" vertical="center"/>
    </xf>
    <xf numFmtId="0" fontId="99" fillId="0" borderId="77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97" fillId="0" borderId="80" xfId="0" applyFont="1" applyBorder="1" applyAlignment="1">
      <alignment horizontal="center" vertical="center"/>
    </xf>
    <xf numFmtId="0" fontId="97" fillId="0" borderId="81" xfId="0" applyFont="1" applyBorder="1" applyAlignment="1">
      <alignment horizontal="center" vertical="center"/>
    </xf>
    <xf numFmtId="0" fontId="97" fillId="0" borderId="74" xfId="0" applyFont="1" applyBorder="1" applyAlignment="1">
      <alignment horizontal="center" vertical="center"/>
    </xf>
    <xf numFmtId="0" fontId="97" fillId="0" borderId="82" xfId="0" applyFont="1" applyBorder="1" applyAlignment="1">
      <alignment horizontal="center" vertical="center"/>
    </xf>
    <xf numFmtId="0" fontId="97" fillId="0" borderId="7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97" fillId="0" borderId="85" xfId="0" applyFont="1" applyBorder="1" applyAlignment="1">
      <alignment horizontal="center" vertical="center"/>
    </xf>
    <xf numFmtId="0" fontId="97" fillId="0" borderId="86" xfId="0" applyFont="1" applyBorder="1" applyAlignment="1">
      <alignment horizontal="center" vertical="center"/>
    </xf>
    <xf numFmtId="0" fontId="97" fillId="0" borderId="87" xfId="0" applyFont="1" applyBorder="1" applyAlignment="1">
      <alignment horizontal="center" vertical="center"/>
    </xf>
    <xf numFmtId="0" fontId="97" fillId="0" borderId="88" xfId="0" applyFont="1" applyBorder="1" applyAlignment="1">
      <alignment horizontal="center" vertical="center"/>
    </xf>
    <xf numFmtId="0" fontId="97" fillId="0" borderId="89" xfId="0" applyFont="1" applyBorder="1" applyAlignment="1">
      <alignment horizontal="center" vertical="center"/>
    </xf>
    <xf numFmtId="0" fontId="97" fillId="0" borderId="83" xfId="0" applyFont="1" applyBorder="1" applyAlignment="1">
      <alignment horizontal="center" vertical="center"/>
    </xf>
    <xf numFmtId="0" fontId="97" fillId="0" borderId="84" xfId="0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center" vertical="center"/>
    </xf>
    <xf numFmtId="1" fontId="29" fillId="0" borderId="30" xfId="0" applyNumberFormat="1" applyFont="1" applyBorder="1" applyAlignment="1">
      <alignment horizontal="center" vertical="center"/>
    </xf>
    <xf numFmtId="1" fontId="29" fillId="0" borderId="29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97" fillId="0" borderId="77" xfId="0" applyFont="1" applyBorder="1" applyAlignment="1">
      <alignment horizontal="center" vertical="center"/>
    </xf>
    <xf numFmtId="0" fontId="97" fillId="0" borderId="9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172" fontId="36" fillId="0" borderId="52" xfId="0" applyNumberFormat="1" applyFont="1" applyBorder="1" applyAlignment="1">
      <alignment horizontal="center" vertical="center"/>
    </xf>
    <xf numFmtId="172" fontId="42" fillId="0" borderId="57" xfId="0" applyNumberFormat="1" applyFont="1" applyBorder="1" applyAlignment="1">
      <alignment horizontal="center"/>
    </xf>
    <xf numFmtId="0" fontId="179" fillId="0" borderId="16" xfId="0" applyFont="1" applyBorder="1" applyAlignment="1">
      <alignment horizontal="center"/>
    </xf>
    <xf numFmtId="0" fontId="179" fillId="0" borderId="79" xfId="0" applyFont="1" applyBorder="1" applyAlignment="1">
      <alignment horizontal="center" vertical="center"/>
    </xf>
    <xf numFmtId="0" fontId="179" fillId="0" borderId="84" xfId="0" applyFont="1" applyBorder="1" applyAlignment="1">
      <alignment horizontal="center" vertical="center"/>
    </xf>
    <xf numFmtId="0" fontId="179" fillId="0" borderId="81" xfId="0" applyFont="1" applyBorder="1" applyAlignment="1">
      <alignment horizontal="center" vertical="center"/>
    </xf>
    <xf numFmtId="0" fontId="179" fillId="0" borderId="91" xfId="0" applyFont="1" applyBorder="1" applyAlignment="1">
      <alignment horizontal="center" vertical="center"/>
    </xf>
    <xf numFmtId="0" fontId="180" fillId="0" borderId="0" xfId="55" applyFont="1" applyAlignment="1">
      <alignment horizontal="center" vertical="center"/>
      <protection/>
    </xf>
    <xf numFmtId="0" fontId="113" fillId="0" borderId="0" xfId="49" applyFont="1" applyBorder="1" applyAlignment="1">
      <alignment horizontal="center"/>
      <protection/>
    </xf>
    <xf numFmtId="0" fontId="114" fillId="0" borderId="0" xfId="49" applyFont="1" applyBorder="1" applyAlignment="1">
      <alignment horizontal="center"/>
      <protection/>
    </xf>
    <xf numFmtId="0" fontId="180" fillId="0" borderId="0" xfId="55" applyFont="1" applyAlignment="1">
      <alignment vertical="center"/>
      <protection/>
    </xf>
    <xf numFmtId="0" fontId="148" fillId="0" borderId="0" xfId="55" applyBorder="1">
      <alignment/>
      <protection/>
    </xf>
    <xf numFmtId="1" fontId="179" fillId="0" borderId="30" xfId="0" applyNumberFormat="1" applyFont="1" applyBorder="1" applyAlignment="1">
      <alignment horizontal="center" vertical="center"/>
    </xf>
    <xf numFmtId="0" fontId="179" fillId="0" borderId="68" xfId="0" applyFont="1" applyBorder="1" applyAlignment="1">
      <alignment horizontal="center" vertical="center"/>
    </xf>
    <xf numFmtId="0" fontId="11" fillId="0" borderId="0" xfId="45" applyBorder="1" applyAlignment="1">
      <alignment horizontal="center"/>
      <protection/>
    </xf>
    <xf numFmtId="0" fontId="20" fillId="0" borderId="0" xfId="45" applyFont="1" applyFill="1" applyBorder="1" applyAlignment="1">
      <alignment horizontal="center"/>
      <protection/>
    </xf>
    <xf numFmtId="0" fontId="34" fillId="0" borderId="0" xfId="45" applyFont="1" applyFill="1" applyBorder="1" applyAlignment="1" applyProtection="1">
      <alignment horizontal="center"/>
      <protection/>
    </xf>
    <xf numFmtId="0" fontId="35" fillId="77" borderId="0" xfId="45" applyFont="1" applyFill="1" applyBorder="1" applyAlignment="1" applyProtection="1">
      <alignment vertical="center"/>
      <protection/>
    </xf>
    <xf numFmtId="0" fontId="97" fillId="58" borderId="0" xfId="0" applyFont="1" applyFill="1" applyBorder="1" applyAlignment="1">
      <alignment/>
    </xf>
    <xf numFmtId="0" fontId="97" fillId="58" borderId="92" xfId="0" applyFont="1" applyFill="1" applyBorder="1" applyAlignment="1">
      <alignment vertical="center"/>
    </xf>
    <xf numFmtId="0" fontId="115" fillId="58" borderId="46" xfId="0" applyFont="1" applyFill="1" applyBorder="1" applyAlignment="1">
      <alignment horizontal="center"/>
    </xf>
    <xf numFmtId="0" fontId="115" fillId="58" borderId="0" xfId="0" applyFont="1" applyFill="1" applyBorder="1" applyAlignment="1">
      <alignment horizontal="center"/>
    </xf>
    <xf numFmtId="0" fontId="115" fillId="58" borderId="27" xfId="0" applyFont="1" applyFill="1" applyBorder="1" applyAlignment="1">
      <alignment horizontal="center"/>
    </xf>
    <xf numFmtId="0" fontId="27" fillId="58" borderId="93" xfId="0" applyFont="1" applyFill="1" applyBorder="1" applyAlignment="1">
      <alignment horizontal="center" vertical="center"/>
    </xf>
    <xf numFmtId="0" fontId="18" fillId="58" borderId="75" xfId="0" applyFont="1" applyFill="1" applyBorder="1" applyAlignment="1">
      <alignment horizontal="center" vertical="center"/>
    </xf>
    <xf numFmtId="0" fontId="33" fillId="77" borderId="94" xfId="45" applyFont="1" applyFill="1" applyBorder="1" applyAlignment="1" applyProtection="1">
      <alignment/>
      <protection/>
    </xf>
    <xf numFmtId="0" fontId="33" fillId="77" borderId="95" xfId="45" applyFont="1" applyFill="1" applyBorder="1" applyAlignment="1" applyProtection="1">
      <alignment/>
      <protection/>
    </xf>
    <xf numFmtId="0" fontId="41" fillId="58" borderId="92" xfId="0" applyFont="1" applyFill="1" applyBorder="1" applyAlignment="1">
      <alignment horizontal="center"/>
    </xf>
    <xf numFmtId="0" fontId="54" fillId="77" borderId="96" xfId="45" applyFont="1" applyFill="1" applyBorder="1" applyAlignment="1" applyProtection="1">
      <alignment horizontal="center" vertical="center"/>
      <protection/>
    </xf>
    <xf numFmtId="0" fontId="54" fillId="77" borderId="97" xfId="45" applyFont="1" applyFill="1" applyBorder="1" applyAlignment="1" applyProtection="1">
      <alignment horizontal="center" vertical="center"/>
      <protection/>
    </xf>
    <xf numFmtId="0" fontId="54" fillId="77" borderId="98" xfId="45" applyFont="1" applyFill="1" applyBorder="1" applyAlignment="1" applyProtection="1">
      <alignment horizontal="center" vertical="center"/>
      <protection/>
    </xf>
    <xf numFmtId="0" fontId="37" fillId="78" borderId="0" xfId="45" applyFont="1" applyFill="1" applyBorder="1" applyAlignment="1" applyProtection="1">
      <alignment horizontal="center" vertical="center"/>
      <protection/>
    </xf>
    <xf numFmtId="0" fontId="37" fillId="78" borderId="99" xfId="45" applyFont="1" applyFill="1" applyBorder="1" applyAlignment="1" applyProtection="1">
      <alignment horizontal="center" vertical="center"/>
      <protection/>
    </xf>
    <xf numFmtId="0" fontId="37" fillId="78" borderId="100" xfId="45" applyFont="1" applyFill="1" applyBorder="1" applyAlignment="1" applyProtection="1">
      <alignment horizontal="center" vertical="center"/>
      <protection/>
    </xf>
    <xf numFmtId="0" fontId="37" fillId="78" borderId="101" xfId="45" applyFont="1" applyFill="1" applyBorder="1" applyAlignment="1" applyProtection="1">
      <alignment horizontal="center" vertical="center"/>
      <protection/>
    </xf>
    <xf numFmtId="0" fontId="37" fillId="78" borderId="102" xfId="45" applyFont="1" applyFill="1" applyBorder="1" applyAlignment="1" applyProtection="1">
      <alignment horizontal="center" vertical="center"/>
      <protection/>
    </xf>
    <xf numFmtId="0" fontId="37" fillId="78" borderId="103" xfId="45" applyFont="1" applyFill="1" applyBorder="1" applyAlignment="1" applyProtection="1">
      <alignment horizontal="center" vertical="center"/>
      <protection/>
    </xf>
    <xf numFmtId="0" fontId="37" fillId="78" borderId="104" xfId="45" applyFont="1" applyFill="1" applyBorder="1" applyAlignment="1" applyProtection="1">
      <alignment horizontal="center" vertical="center"/>
      <protection/>
    </xf>
    <xf numFmtId="0" fontId="1" fillId="60" borderId="105" xfId="47" applyFont="1" applyFill="1" applyBorder="1" applyAlignment="1">
      <alignment/>
      <protection/>
    </xf>
    <xf numFmtId="0" fontId="1" fillId="60" borderId="106" xfId="47" applyFont="1" applyFill="1" applyBorder="1" applyAlignment="1">
      <alignment/>
      <protection/>
    </xf>
    <xf numFmtId="0" fontId="1" fillId="60" borderId="107" xfId="47" applyFont="1" applyFill="1" applyBorder="1" applyAlignment="1">
      <alignment/>
      <protection/>
    </xf>
    <xf numFmtId="0" fontId="116" fillId="79" borderId="106" xfId="45" applyFont="1" applyFill="1" applyBorder="1" applyAlignment="1">
      <alignment horizontal="center" vertical="center"/>
      <protection/>
    </xf>
    <xf numFmtId="0" fontId="35" fillId="77" borderId="108" xfId="45" applyFont="1" applyFill="1" applyBorder="1" applyAlignment="1" applyProtection="1">
      <alignment vertical="center"/>
      <protection/>
    </xf>
    <xf numFmtId="0" fontId="1" fillId="79" borderId="108" xfId="45" applyFont="1" applyFill="1" applyBorder="1" applyProtection="1">
      <alignment/>
      <protection/>
    </xf>
    <xf numFmtId="0" fontId="181" fillId="60" borderId="10" xfId="45" applyFont="1" applyFill="1" applyBorder="1" applyAlignment="1">
      <alignment wrapText="1"/>
      <protection/>
    </xf>
    <xf numFmtId="0" fontId="36" fillId="79" borderId="108" xfId="45" applyFont="1" applyFill="1" applyBorder="1" applyAlignment="1">
      <alignment vertical="center"/>
      <protection/>
    </xf>
    <xf numFmtId="0" fontId="1" fillId="77" borderId="108" xfId="45" applyFont="1" applyFill="1" applyBorder="1" applyAlignment="1" applyProtection="1">
      <alignment horizontal="center"/>
      <protection/>
    </xf>
    <xf numFmtId="0" fontId="20" fillId="60" borderId="10" xfId="45" applyFont="1" applyFill="1" applyBorder="1" applyAlignment="1">
      <alignment/>
      <protection/>
    </xf>
    <xf numFmtId="0" fontId="20" fillId="60" borderId="0" xfId="45" applyFont="1" applyFill="1" applyBorder="1" applyAlignment="1">
      <alignment/>
      <protection/>
    </xf>
    <xf numFmtId="0" fontId="1" fillId="60" borderId="10" xfId="45" applyFont="1" applyFill="1" applyBorder="1" applyAlignment="1">
      <alignment vertical="center"/>
      <protection/>
    </xf>
    <xf numFmtId="0" fontId="1" fillId="60" borderId="0" xfId="45" applyFont="1" applyFill="1" applyBorder="1" applyAlignment="1">
      <alignment vertical="center"/>
      <protection/>
    </xf>
    <xf numFmtId="0" fontId="36" fillId="0" borderId="0" xfId="0" applyFont="1" applyBorder="1" applyAlignment="1">
      <alignment vertical="center"/>
    </xf>
    <xf numFmtId="0" fontId="0" fillId="0" borderId="108" xfId="0" applyBorder="1" applyAlignment="1">
      <alignment/>
    </xf>
    <xf numFmtId="0" fontId="182" fillId="0" borderId="46" xfId="0" applyFont="1" applyBorder="1" applyAlignment="1">
      <alignment horizontal="center"/>
    </xf>
    <xf numFmtId="0" fontId="182" fillId="0" borderId="19" xfId="0" applyFont="1" applyBorder="1" applyAlignment="1">
      <alignment horizontal="center"/>
    </xf>
    <xf numFmtId="0" fontId="182" fillId="0" borderId="10" xfId="0" applyFont="1" applyBorder="1" applyAlignment="1">
      <alignment horizontal="center"/>
    </xf>
    <xf numFmtId="0" fontId="182" fillId="0" borderId="109" xfId="0" applyFont="1" applyBorder="1" applyAlignment="1">
      <alignment horizontal="center"/>
    </xf>
    <xf numFmtId="0" fontId="183" fillId="58" borderId="92" xfId="0" applyFont="1" applyFill="1" applyBorder="1" applyAlignment="1">
      <alignment horizontal="center"/>
    </xf>
    <xf numFmtId="0" fontId="183" fillId="58" borderId="30" xfId="0" applyFont="1" applyFill="1" applyBorder="1" applyAlignment="1">
      <alignment horizontal="center"/>
    </xf>
    <xf numFmtId="0" fontId="36" fillId="79" borderId="0" xfId="45" applyFont="1" applyFill="1" applyBorder="1" applyAlignment="1">
      <alignment vertical="center"/>
      <protection/>
    </xf>
    <xf numFmtId="0" fontId="184" fillId="60" borderId="0" xfId="45" applyFont="1" applyFill="1" applyBorder="1" applyAlignment="1">
      <alignment horizontal="center" vertical="center"/>
      <protection/>
    </xf>
    <xf numFmtId="0" fontId="20" fillId="0" borderId="110" xfId="45" applyFont="1" applyFill="1" applyBorder="1" applyAlignment="1">
      <alignment horizontal="center"/>
      <protection/>
    </xf>
    <xf numFmtId="0" fontId="34" fillId="79" borderId="110" xfId="45" applyFont="1" applyFill="1" applyBorder="1" applyAlignment="1" applyProtection="1">
      <alignment horizontal="center"/>
      <protection/>
    </xf>
    <xf numFmtId="0" fontId="185" fillId="60" borderId="0" xfId="45" applyFont="1" applyFill="1" applyBorder="1" applyAlignment="1">
      <alignment horizontal="center" vertical="center" wrapText="1"/>
      <protection/>
    </xf>
    <xf numFmtId="0" fontId="97" fillId="0" borderId="52" xfId="0" applyFont="1" applyBorder="1" applyAlignment="1">
      <alignment horizontal="center"/>
    </xf>
    <xf numFmtId="0" fontId="97" fillId="0" borderId="18" xfId="0" applyFont="1" applyBorder="1" applyAlignment="1">
      <alignment horizontal="center"/>
    </xf>
    <xf numFmtId="0" fontId="20" fillId="0" borderId="110" xfId="45" applyFont="1" applyFill="1" applyBorder="1" applyAlignment="1">
      <alignment/>
      <protection/>
    </xf>
    <xf numFmtId="0" fontId="34" fillId="0" borderId="106" xfId="45" applyFont="1" applyFill="1" applyBorder="1" applyAlignment="1" applyProtection="1">
      <alignment/>
      <protection/>
    </xf>
    <xf numFmtId="0" fontId="1" fillId="79" borderId="111" xfId="47" applyFill="1" applyBorder="1">
      <alignment/>
      <protection/>
    </xf>
    <xf numFmtId="0" fontId="1" fillId="79" borderId="112" xfId="47" applyFill="1" applyBorder="1">
      <alignment/>
      <protection/>
    </xf>
    <xf numFmtId="0" fontId="1" fillId="79" borderId="113" xfId="47" applyFill="1" applyBorder="1">
      <alignment/>
      <protection/>
    </xf>
    <xf numFmtId="0" fontId="11" fillId="79" borderId="0" xfId="45" applyFont="1" applyFill="1" applyAlignment="1">
      <alignment/>
      <protection/>
    </xf>
    <xf numFmtId="0" fontId="41" fillId="79" borderId="114" xfId="45" applyFont="1" applyFill="1" applyBorder="1" applyAlignment="1" applyProtection="1">
      <alignment vertical="center"/>
      <protection locked="0"/>
    </xf>
    <xf numFmtId="0" fontId="11" fillId="79" borderId="114" xfId="45" applyFont="1" applyFill="1" applyBorder="1" applyAlignment="1">
      <alignment/>
      <protection/>
    </xf>
    <xf numFmtId="0" fontId="41" fillId="77" borderId="114" xfId="45" applyFont="1" applyFill="1" applyBorder="1" applyAlignment="1" applyProtection="1">
      <alignment vertical="center"/>
      <protection locked="0"/>
    </xf>
    <xf numFmtId="0" fontId="34" fillId="77" borderId="102" xfId="45" applyFont="1" applyFill="1" applyBorder="1" applyAlignment="1" applyProtection="1">
      <alignment horizontal="center" vertical="center"/>
      <protection/>
    </xf>
    <xf numFmtId="0" fontId="34" fillId="77" borderId="101" xfId="45" applyFont="1" applyFill="1" applyBorder="1" applyAlignment="1" applyProtection="1">
      <alignment horizontal="center" vertical="center"/>
      <protection/>
    </xf>
    <xf numFmtId="0" fontId="34" fillId="77" borderId="102" xfId="45" applyFont="1" applyFill="1" applyBorder="1" applyAlignment="1" applyProtection="1">
      <alignment horizontal="center"/>
      <protection/>
    </xf>
    <xf numFmtId="0" fontId="36" fillId="0" borderId="0" xfId="0" applyFont="1" applyBorder="1" applyAlignment="1">
      <alignment/>
    </xf>
    <xf numFmtId="172" fontId="120" fillId="0" borderId="115" xfId="0" applyNumberFormat="1" applyFont="1" applyBorder="1" applyAlignment="1">
      <alignment horizontal="center" vertical="center"/>
    </xf>
    <xf numFmtId="0" fontId="120" fillId="0" borderId="83" xfId="0" applyFont="1" applyBorder="1" applyAlignment="1">
      <alignment horizontal="center" vertical="center"/>
    </xf>
    <xf numFmtId="172" fontId="120" fillId="0" borderId="109" xfId="0" applyNumberFormat="1" applyFont="1" applyBorder="1" applyAlignment="1">
      <alignment horizontal="center" vertical="center"/>
    </xf>
    <xf numFmtId="172" fontId="120" fillId="0" borderId="31" xfId="0" applyNumberFormat="1" applyFont="1" applyBorder="1" applyAlignment="1">
      <alignment horizontal="center" vertical="center"/>
    </xf>
    <xf numFmtId="172" fontId="120" fillId="0" borderId="110" xfId="0" applyNumberFormat="1" applyFont="1" applyBorder="1" applyAlignment="1">
      <alignment horizontal="center" vertical="center"/>
    </xf>
    <xf numFmtId="172" fontId="120" fillId="0" borderId="18" xfId="0" applyNumberFormat="1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172" fontId="120" fillId="0" borderId="10" xfId="0" applyNumberFormat="1" applyFont="1" applyBorder="1" applyAlignment="1">
      <alignment horizontal="center" vertical="center"/>
    </xf>
    <xf numFmtId="172" fontId="120" fillId="0" borderId="0" xfId="0" applyNumberFormat="1" applyFont="1" applyBorder="1" applyAlignment="1">
      <alignment horizontal="center" vertical="center"/>
    </xf>
    <xf numFmtId="0" fontId="171" fillId="0" borderId="0" xfId="0" applyFont="1" applyBorder="1" applyAlignment="1">
      <alignment/>
    </xf>
    <xf numFmtId="0" fontId="0" fillId="56" borderId="54" xfId="0" applyFill="1" applyBorder="1" applyAlignment="1">
      <alignment/>
    </xf>
    <xf numFmtId="0" fontId="20" fillId="0" borderId="0" xfId="45" applyFont="1" applyFill="1" applyBorder="1" applyAlignment="1">
      <alignment/>
      <protection/>
    </xf>
    <xf numFmtId="0" fontId="171" fillId="0" borderId="0" xfId="0" applyFont="1" applyBorder="1" applyAlignment="1">
      <alignment vertical="center"/>
    </xf>
    <xf numFmtId="0" fontId="3" fillId="58" borderId="116" xfId="0" applyFont="1" applyFill="1" applyBorder="1" applyAlignment="1">
      <alignment horizontal="center" vertical="center"/>
    </xf>
    <xf numFmtId="0" fontId="0" fillId="58" borderId="110" xfId="0" applyFill="1" applyBorder="1" applyAlignment="1">
      <alignment horizontal="center" vertical="center"/>
    </xf>
    <xf numFmtId="0" fontId="3" fillId="58" borderId="110" xfId="0" applyFont="1" applyFill="1" applyBorder="1" applyAlignment="1">
      <alignment horizontal="center" vertical="center"/>
    </xf>
    <xf numFmtId="0" fontId="3" fillId="58" borderId="115" xfId="0" applyFont="1" applyFill="1" applyBorder="1" applyAlignment="1">
      <alignment horizontal="center" vertical="center"/>
    </xf>
    <xf numFmtId="0" fontId="4" fillId="41" borderId="117" xfId="45" applyFont="1" applyFill="1" applyBorder="1" applyAlignment="1">
      <alignment horizontal="center" vertical="center"/>
      <protection/>
    </xf>
    <xf numFmtId="0" fontId="186" fillId="58" borderId="55" xfId="0" applyFont="1" applyFill="1" applyBorder="1" applyAlignment="1">
      <alignment horizontal="right" vertical="center"/>
    </xf>
    <xf numFmtId="0" fontId="186" fillId="58" borderId="118" xfId="0" applyFont="1" applyFill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11" fillId="0" borderId="40" xfId="45" applyFont="1" applyFill="1" applyBorder="1">
      <alignment/>
      <protection/>
    </xf>
    <xf numFmtId="0" fontId="0" fillId="43" borderId="45" xfId="0" applyFont="1" applyFill="1" applyBorder="1" applyAlignment="1">
      <alignment/>
    </xf>
    <xf numFmtId="0" fontId="0" fillId="43" borderId="44" xfId="0" applyFont="1" applyFill="1" applyBorder="1" applyAlignment="1">
      <alignment/>
    </xf>
    <xf numFmtId="0" fontId="0" fillId="45" borderId="44" xfId="0" applyFont="1" applyFill="1" applyBorder="1" applyAlignment="1">
      <alignment/>
    </xf>
    <xf numFmtId="0" fontId="0" fillId="46" borderId="49" xfId="0" applyFill="1" applyBorder="1" applyAlignment="1">
      <alignment/>
    </xf>
    <xf numFmtId="0" fontId="11" fillId="0" borderId="44" xfId="45" applyFont="1" applyBorder="1">
      <alignment/>
      <protection/>
    </xf>
    <xf numFmtId="0" fontId="16" fillId="80" borderId="34" xfId="45" applyFont="1" applyFill="1" applyBorder="1" applyAlignment="1">
      <alignment horizontal="center" vertical="center"/>
      <protection/>
    </xf>
    <xf numFmtId="0" fontId="97" fillId="0" borderId="0" xfId="0" applyFont="1" applyFill="1" applyAlignment="1">
      <alignment/>
    </xf>
    <xf numFmtId="0" fontId="24" fillId="0" borderId="44" xfId="45" applyFont="1" applyBorder="1" applyAlignment="1">
      <alignment/>
      <protection/>
    </xf>
    <xf numFmtId="0" fontId="0" fillId="0" borderId="44" xfId="0" applyFont="1" applyBorder="1" applyAlignment="1">
      <alignment/>
    </xf>
    <xf numFmtId="14" fontId="122" fillId="24" borderId="54" xfId="45" applyNumberFormat="1" applyFont="1" applyFill="1" applyBorder="1" applyAlignment="1">
      <alignment/>
      <protection/>
    </xf>
    <xf numFmtId="0" fontId="122" fillId="24" borderId="55" xfId="45" applyFont="1" applyFill="1" applyBorder="1" applyAlignment="1">
      <alignment horizontal="left"/>
      <protection/>
    </xf>
    <xf numFmtId="0" fontId="122" fillId="24" borderId="119" xfId="45" applyFont="1" applyFill="1" applyBorder="1" applyAlignment="1">
      <alignment horizontal="left"/>
      <protection/>
    </xf>
    <xf numFmtId="0" fontId="0" fillId="57" borderId="0" xfId="0" applyFill="1" applyAlignment="1">
      <alignment/>
    </xf>
    <xf numFmtId="0" fontId="12" fillId="24" borderId="54" xfId="45" applyFont="1" applyFill="1" applyBorder="1" applyAlignment="1">
      <alignment/>
      <protection/>
    </xf>
    <xf numFmtId="0" fontId="16" fillId="81" borderId="34" xfId="45" applyFont="1" applyFill="1" applyBorder="1" applyAlignment="1">
      <alignment horizontal="center" vertical="center"/>
      <protection/>
    </xf>
    <xf numFmtId="0" fontId="18" fillId="82" borderId="34" xfId="45" applyFont="1" applyFill="1" applyBorder="1">
      <alignment/>
      <protection/>
    </xf>
    <xf numFmtId="0" fontId="0" fillId="82" borderId="34" xfId="0" applyFont="1" applyFill="1" applyBorder="1" applyAlignment="1">
      <alignment/>
    </xf>
    <xf numFmtId="0" fontId="148" fillId="82" borderId="34" xfId="0" applyFont="1" applyFill="1" applyBorder="1" applyAlignment="1">
      <alignment/>
    </xf>
    <xf numFmtId="0" fontId="0" fillId="30" borderId="34" xfId="0" applyFont="1" applyFill="1" applyBorder="1" applyAlignment="1">
      <alignment/>
    </xf>
    <xf numFmtId="0" fontId="0" fillId="83" borderId="34" xfId="0" applyFont="1" applyFill="1" applyBorder="1" applyAlignment="1">
      <alignment/>
    </xf>
    <xf numFmtId="0" fontId="0" fillId="84" borderId="34" xfId="0" applyFont="1" applyFill="1" applyBorder="1" applyAlignment="1">
      <alignment/>
    </xf>
    <xf numFmtId="0" fontId="0" fillId="85" borderId="34" xfId="0" applyFont="1" applyFill="1" applyBorder="1" applyAlignment="1">
      <alignment/>
    </xf>
    <xf numFmtId="0" fontId="18" fillId="85" borderId="34" xfId="45" applyFont="1" applyFill="1" applyBorder="1">
      <alignment/>
      <protection/>
    </xf>
    <xf numFmtId="0" fontId="19" fillId="0" borderId="27" xfId="45" applyFont="1" applyFill="1" applyBorder="1">
      <alignment/>
      <protection/>
    </xf>
    <xf numFmtId="0" fontId="19" fillId="0" borderId="31" xfId="45" applyFont="1" applyFill="1" applyBorder="1">
      <alignment/>
      <protection/>
    </xf>
    <xf numFmtId="0" fontId="18" fillId="83" borderId="34" xfId="45" applyFont="1" applyFill="1" applyBorder="1">
      <alignment/>
      <protection/>
    </xf>
    <xf numFmtId="0" fontId="18" fillId="84" borderId="34" xfId="45" applyFont="1" applyFill="1" applyBorder="1">
      <alignment/>
      <protection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3" fillId="0" borderId="108" xfId="0" applyFont="1" applyBorder="1" applyAlignment="1">
      <alignment horizontal="center"/>
    </xf>
    <xf numFmtId="0" fontId="123" fillId="0" borderId="57" xfId="0" applyFont="1" applyBorder="1" applyAlignment="1">
      <alignment horizontal="center" vertical="center"/>
    </xf>
    <xf numFmtId="0" fontId="18" fillId="0" borderId="0" xfId="45" applyFont="1" applyFill="1" applyBorder="1" applyAlignment="1">
      <alignment horizontal="left" vertical="center"/>
      <protection/>
    </xf>
    <xf numFmtId="0" fontId="18" fillId="0" borderId="39" xfId="45" applyFont="1" applyFill="1" applyBorder="1">
      <alignment/>
      <protection/>
    </xf>
    <xf numFmtId="0" fontId="18" fillId="0" borderId="39" xfId="45" applyFont="1" applyFill="1" applyBorder="1" applyAlignment="1">
      <alignment horizontal="left" vertical="center"/>
      <protection/>
    </xf>
    <xf numFmtId="0" fontId="18" fillId="0" borderId="39" xfId="45" applyFont="1" applyFill="1" applyBorder="1" applyAlignment="1">
      <alignment vertical="center"/>
      <protection/>
    </xf>
    <xf numFmtId="0" fontId="18" fillId="0" borderId="46" xfId="45" applyFont="1" applyFill="1" applyBorder="1" applyAlignment="1">
      <alignment horizontal="left"/>
      <protection/>
    </xf>
    <xf numFmtId="0" fontId="18" fillId="0" borderId="46" xfId="45" applyFont="1" applyBorder="1" applyAlignment="1">
      <alignment horizontal="left"/>
      <protection/>
    </xf>
    <xf numFmtId="0" fontId="18" fillId="0" borderId="47" xfId="45" applyFont="1" applyBorder="1">
      <alignment/>
      <protection/>
    </xf>
    <xf numFmtId="0" fontId="18" fillId="0" borderId="39" xfId="0" applyFont="1" applyFill="1" applyBorder="1" applyAlignment="1">
      <alignment/>
    </xf>
    <xf numFmtId="0" fontId="18" fillId="0" borderId="0" xfId="45" applyFont="1" applyBorder="1" applyAlignment="1">
      <alignment/>
      <protection/>
    </xf>
    <xf numFmtId="0" fontId="0" fillId="0" borderId="39" xfId="0" applyFont="1" applyFill="1" applyBorder="1" applyAlignment="1">
      <alignment/>
    </xf>
    <xf numFmtId="0" fontId="18" fillId="0" borderId="39" xfId="45" applyFont="1" applyBorder="1" applyAlignment="1">
      <alignment horizontal="left" vertical="center"/>
      <protection/>
    </xf>
    <xf numFmtId="0" fontId="18" fillId="0" borderId="39" xfId="0" applyFont="1" applyBorder="1" applyAlignment="1">
      <alignment/>
    </xf>
    <xf numFmtId="0" fontId="18" fillId="0" borderId="39" xfId="45" applyFont="1" applyBorder="1">
      <alignment/>
      <protection/>
    </xf>
    <xf numFmtId="0" fontId="18" fillId="0" borderId="39" xfId="45" applyFont="1" applyBorder="1" applyAlignment="1">
      <alignment/>
      <protection/>
    </xf>
    <xf numFmtId="0" fontId="18" fillId="0" borderId="39" xfId="45" applyFont="1" applyFill="1" applyBorder="1" applyAlignment="1">
      <alignment/>
      <protection/>
    </xf>
    <xf numFmtId="0" fontId="18" fillId="0" borderId="0" xfId="45" applyFont="1" applyBorder="1" applyAlignment="1">
      <alignment/>
      <protection/>
    </xf>
    <xf numFmtId="0" fontId="18" fillId="0" borderId="46" xfId="45" applyFont="1" applyFill="1" applyBorder="1" applyAlignment="1">
      <alignment horizontal="left" vertical="center"/>
      <protection/>
    </xf>
    <xf numFmtId="0" fontId="19" fillId="0" borderId="47" xfId="45" applyFont="1" applyBorder="1" applyAlignment="1">
      <alignment horizontal="left"/>
      <protection/>
    </xf>
    <xf numFmtId="0" fontId="18" fillId="0" borderId="49" xfId="45" applyFont="1" applyBorder="1">
      <alignment/>
      <protection/>
    </xf>
    <xf numFmtId="0" fontId="18" fillId="0" borderId="49" xfId="45" applyFont="1" applyBorder="1" applyAlignment="1">
      <alignment/>
      <protection/>
    </xf>
    <xf numFmtId="0" fontId="0" fillId="0" borderId="49" xfId="0" applyFont="1" applyBorder="1" applyAlignment="1">
      <alignment/>
    </xf>
    <xf numFmtId="0" fontId="18" fillId="0" borderId="0" xfId="45" applyFont="1" applyBorder="1" applyAlignment="1">
      <alignment horizontal="left"/>
      <protection/>
    </xf>
    <xf numFmtId="0" fontId="0" fillId="0" borderId="49" xfId="0" applyFont="1" applyFill="1" applyBorder="1" applyAlignment="1">
      <alignment horizontal="left"/>
    </xf>
    <xf numFmtId="0" fontId="18" fillId="0" borderId="45" xfId="45" applyFont="1" applyFill="1" applyBorder="1">
      <alignment/>
      <protection/>
    </xf>
    <xf numFmtId="0" fontId="11" fillId="0" borderId="39" xfId="45" applyFill="1" applyBorder="1" applyAlignment="1">
      <alignment/>
      <protection/>
    </xf>
    <xf numFmtId="0" fontId="0" fillId="0" borderId="49" xfId="0" applyFont="1" applyFill="1" applyBorder="1" applyAlignment="1">
      <alignment/>
    </xf>
    <xf numFmtId="0" fontId="148" fillId="0" borderId="120" xfId="52" applyFont="1" applyFill="1" applyBorder="1" applyAlignment="1" applyProtection="1">
      <alignment/>
      <protection locked="0"/>
    </xf>
    <xf numFmtId="0" fontId="148" fillId="0" borderId="39" xfId="52" applyFont="1" applyFill="1" applyBorder="1" applyAlignment="1" applyProtection="1">
      <alignment/>
      <protection locked="0"/>
    </xf>
    <xf numFmtId="0" fontId="148" fillId="0" borderId="10" xfId="52" applyFont="1" applyFill="1" applyBorder="1" applyAlignment="1" applyProtection="1">
      <alignment/>
      <protection locked="0"/>
    </xf>
    <xf numFmtId="0" fontId="18" fillId="0" borderId="48" xfId="45" applyFont="1" applyFill="1" applyBorder="1" applyAlignment="1">
      <alignment/>
      <protection/>
    </xf>
    <xf numFmtId="0" fontId="18" fillId="0" borderId="39" xfId="45" applyFont="1" applyFill="1" applyBorder="1" applyAlignment="1">
      <alignment horizontal="left"/>
      <protection/>
    </xf>
    <xf numFmtId="0" fontId="18" fillId="0" borderId="48" xfId="45" applyFont="1" applyFill="1" applyBorder="1" applyAlignment="1">
      <alignment horizontal="left"/>
      <protection/>
    </xf>
    <xf numFmtId="0" fontId="18" fillId="0" borderId="39" xfId="0" applyFont="1" applyFill="1" applyBorder="1" applyAlignment="1">
      <alignment/>
    </xf>
    <xf numFmtId="0" fontId="18" fillId="0" borderId="48" xfId="45" applyFont="1" applyFill="1" applyBorder="1">
      <alignment/>
      <protection/>
    </xf>
    <xf numFmtId="0" fontId="18" fillId="0" borderId="46" xfId="45" applyFont="1" applyFill="1" applyBorder="1">
      <alignment/>
      <protection/>
    </xf>
    <xf numFmtId="0" fontId="124" fillId="0" borderId="24" xfId="0" applyFont="1" applyBorder="1" applyAlignment="1" applyProtection="1">
      <alignment horizontal="center" vertical="center"/>
      <protection locked="0"/>
    </xf>
    <xf numFmtId="0" fontId="124" fillId="0" borderId="121" xfId="0" applyFont="1" applyBorder="1" applyAlignment="1" applyProtection="1">
      <alignment horizontal="center" vertical="center"/>
      <protection locked="0"/>
    </xf>
    <xf numFmtId="0" fontId="124" fillId="0" borderId="27" xfId="0" applyFont="1" applyBorder="1" applyAlignment="1" applyProtection="1">
      <alignment horizontal="center" vertical="center"/>
      <protection locked="0"/>
    </xf>
    <xf numFmtId="0" fontId="125" fillId="0" borderId="122" xfId="0" applyFont="1" applyBorder="1" applyAlignment="1" applyProtection="1">
      <alignment horizontal="center" vertical="center"/>
      <protection locked="0"/>
    </xf>
    <xf numFmtId="0" fontId="125" fillId="0" borderId="122" xfId="0" applyNumberFormat="1" applyFont="1" applyBorder="1" applyAlignment="1" applyProtection="1">
      <alignment horizontal="center" vertical="center"/>
      <protection locked="0"/>
    </xf>
    <xf numFmtId="0" fontId="125" fillId="0" borderId="123" xfId="0" applyFont="1" applyBorder="1" applyAlignment="1" applyProtection="1">
      <alignment horizontal="center" vertical="center"/>
      <protection locked="0"/>
    </xf>
    <xf numFmtId="0" fontId="125" fillId="0" borderId="123" xfId="0" applyNumberFormat="1" applyFont="1" applyBorder="1" applyAlignment="1" applyProtection="1">
      <alignment horizontal="center" vertical="center"/>
      <protection locked="0"/>
    </xf>
    <xf numFmtId="0" fontId="125" fillId="0" borderId="124" xfId="0" applyFont="1" applyBorder="1" applyAlignment="1" applyProtection="1">
      <alignment horizontal="center" vertical="center"/>
      <protection locked="0"/>
    </xf>
    <xf numFmtId="0" fontId="125" fillId="0" borderId="92" xfId="0" applyNumberFormat="1" applyFont="1" applyBorder="1" applyAlignment="1" applyProtection="1">
      <alignment horizontal="center" vertical="center"/>
      <protection locked="0"/>
    </xf>
    <xf numFmtId="0" fontId="125" fillId="0" borderId="92" xfId="0" applyFont="1" applyBorder="1" applyAlignment="1" applyProtection="1">
      <alignment horizontal="center" vertical="center"/>
      <protection locked="0"/>
    </xf>
    <xf numFmtId="0" fontId="125" fillId="0" borderId="125" xfId="0" applyFont="1" applyBorder="1" applyAlignment="1" applyProtection="1">
      <alignment horizontal="center" vertical="center"/>
      <protection locked="0"/>
    </xf>
    <xf numFmtId="0" fontId="11" fillId="0" borderId="0" xfId="57" applyProtection="1">
      <alignment/>
      <protection hidden="1"/>
    </xf>
    <xf numFmtId="0" fontId="25" fillId="0" borderId="110" xfId="57" applyFont="1" applyBorder="1" applyAlignment="1" applyProtection="1">
      <alignment horizontal="right"/>
      <protection hidden="1"/>
    </xf>
    <xf numFmtId="0" fontId="25" fillId="0" borderId="110" xfId="57" applyFont="1" applyBorder="1" applyAlignment="1" applyProtection="1">
      <alignment/>
      <protection hidden="1"/>
    </xf>
    <xf numFmtId="0" fontId="11" fillId="0" borderId="113" xfId="57" applyBorder="1" applyAlignment="1" applyProtection="1">
      <alignment horizontal="left" wrapText="1" indent="1"/>
      <protection hidden="1"/>
    </xf>
    <xf numFmtId="0" fontId="11" fillId="0" borderId="106" xfId="57" applyBorder="1" applyAlignment="1" applyProtection="1">
      <alignment horizontal="left" wrapText="1" indent="1"/>
      <protection hidden="1"/>
    </xf>
    <xf numFmtId="0" fontId="11" fillId="0" borderId="105" xfId="57" applyBorder="1" applyAlignment="1" applyProtection="1">
      <alignment horizontal="left" indent="1"/>
      <protection hidden="1"/>
    </xf>
    <xf numFmtId="0" fontId="63" fillId="0" borderId="126" xfId="57" applyFont="1" applyBorder="1" applyAlignment="1" applyProtection="1">
      <alignment horizontal="center" vertical="center"/>
      <protection hidden="1" locked="0"/>
    </xf>
    <xf numFmtId="0" fontId="63" fillId="0" borderId="127" xfId="57" applyFont="1" applyBorder="1" applyAlignment="1" applyProtection="1">
      <alignment horizontal="center" vertical="center"/>
      <protection hidden="1" locked="0"/>
    </xf>
    <xf numFmtId="175" fontId="25" fillId="0" borderId="127" xfId="57" applyNumberFormat="1" applyFont="1" applyBorder="1" applyAlignment="1" applyProtection="1">
      <alignment horizontal="center" vertical="center"/>
      <protection hidden="1" locked="0"/>
    </xf>
    <xf numFmtId="0" fontId="25" fillId="0" borderId="0" xfId="57" applyFont="1" applyBorder="1" applyAlignment="1" applyProtection="1">
      <alignment horizontal="left" indent="1"/>
      <protection hidden="1"/>
    </xf>
    <xf numFmtId="175" fontId="25" fillId="0" borderId="128" xfId="57" applyNumberFormat="1" applyFont="1" applyBorder="1" applyAlignment="1" applyProtection="1">
      <alignment horizontal="center" vertical="center"/>
      <protection hidden="1" locked="0"/>
    </xf>
    <xf numFmtId="0" fontId="25" fillId="0" borderId="129" xfId="57" applyFont="1" applyBorder="1" applyAlignment="1" applyProtection="1">
      <alignment horizontal="center"/>
      <protection hidden="1"/>
    </xf>
    <xf numFmtId="0" fontId="25" fillId="0" borderId="114" xfId="57" applyFont="1" applyBorder="1" applyAlignment="1" applyProtection="1">
      <alignment horizontal="center"/>
      <protection hidden="1"/>
    </xf>
    <xf numFmtId="0" fontId="25" fillId="0" borderId="114" xfId="57" applyFont="1" applyBorder="1" applyAlignment="1" applyProtection="1">
      <alignment horizontal="left" indent="1"/>
      <protection hidden="1"/>
    </xf>
    <xf numFmtId="0" fontId="25" fillId="0" borderId="130" xfId="57" applyFont="1" applyBorder="1" applyAlignment="1" applyProtection="1">
      <alignment horizontal="left" indent="1"/>
      <protection hidden="1"/>
    </xf>
    <xf numFmtId="0" fontId="11" fillId="0" borderId="114" xfId="57" applyBorder="1" applyProtection="1">
      <alignment/>
      <protection hidden="1"/>
    </xf>
    <xf numFmtId="0" fontId="25" fillId="0" borderId="131" xfId="57" applyFont="1" applyBorder="1" applyAlignment="1" applyProtection="1">
      <alignment horizontal="center"/>
      <protection hidden="1"/>
    </xf>
    <xf numFmtId="0" fontId="25" fillId="0" borderId="132" xfId="57" applyFont="1" applyBorder="1" applyAlignment="1" applyProtection="1">
      <alignment horizontal="left" indent="1"/>
      <protection hidden="1"/>
    </xf>
    <xf numFmtId="0" fontId="25" fillId="0" borderId="133" xfId="57" applyFont="1" applyBorder="1" applyAlignment="1" applyProtection="1">
      <alignment horizontal="left" indent="1"/>
      <protection hidden="1"/>
    </xf>
    <xf numFmtId="0" fontId="11" fillId="0" borderId="134" xfId="57" applyFont="1" applyBorder="1" applyAlignment="1" applyProtection="1">
      <alignment horizontal="left" indent="1"/>
      <protection hidden="1"/>
    </xf>
    <xf numFmtId="0" fontId="25" fillId="0" borderId="135" xfId="57" applyFont="1" applyBorder="1" applyAlignment="1" applyProtection="1">
      <alignment horizontal="left" indent="1"/>
      <protection hidden="1"/>
    </xf>
    <xf numFmtId="0" fontId="25" fillId="0" borderId="112" xfId="57" applyFont="1" applyBorder="1" applyAlignment="1" applyProtection="1">
      <alignment horizontal="left" indent="1"/>
      <protection hidden="1"/>
    </xf>
    <xf numFmtId="0" fontId="64" fillId="0" borderId="0" xfId="57" applyFont="1" applyBorder="1" applyAlignment="1" applyProtection="1">
      <alignment horizontal="left" indent="1"/>
      <protection hidden="1"/>
    </xf>
    <xf numFmtId="0" fontId="64" fillId="0" borderId="10" xfId="57" applyFont="1" applyBorder="1" applyAlignment="1" applyProtection="1">
      <alignment horizontal="left" indent="1"/>
      <protection hidden="1"/>
    </xf>
    <xf numFmtId="0" fontId="25" fillId="0" borderId="10" xfId="57" applyFont="1" applyBorder="1" applyAlignment="1" applyProtection="1">
      <alignment horizontal="left" indent="1"/>
      <protection hidden="1"/>
    </xf>
    <xf numFmtId="0" fontId="25" fillId="0" borderId="0" xfId="57" applyFont="1" applyAlignment="1" applyProtection="1">
      <alignment horizontal="right"/>
      <protection hidden="1"/>
    </xf>
    <xf numFmtId="0" fontId="66" fillId="0" borderId="0" xfId="57" applyFont="1" applyProtection="1">
      <alignment/>
      <protection hidden="1"/>
    </xf>
    <xf numFmtId="0" fontId="25" fillId="0" borderId="0" xfId="57" applyFont="1" applyAlignment="1" applyProtection="1">
      <alignment horizontal="left" indent="1"/>
      <protection hidden="1"/>
    </xf>
    <xf numFmtId="0" fontId="25" fillId="0" borderId="0" xfId="57" applyFont="1" applyAlignment="1" applyProtection="1">
      <alignment horizontal="right" indent="1"/>
      <protection hidden="1"/>
    </xf>
    <xf numFmtId="0" fontId="67" fillId="0" borderId="0" xfId="57" applyFont="1" applyBorder="1" applyAlignment="1" applyProtection="1">
      <alignment horizontal="center" vertical="center"/>
      <protection hidden="1"/>
    </xf>
    <xf numFmtId="0" fontId="68" fillId="86" borderId="54" xfId="57" applyFont="1" applyFill="1" applyBorder="1" applyAlignment="1" applyProtection="1">
      <alignment horizontal="center" vertical="center"/>
      <protection hidden="1"/>
    </xf>
    <xf numFmtId="0" fontId="66" fillId="0" borderId="54" xfId="57" applyFont="1" applyBorder="1" applyAlignment="1" applyProtection="1">
      <alignment horizontal="center" vertical="center"/>
      <protection hidden="1"/>
    </xf>
    <xf numFmtId="0" fontId="69" fillId="0" borderId="54" xfId="57" applyFont="1" applyBorder="1" applyAlignment="1" applyProtection="1">
      <alignment horizontal="center" vertical="center"/>
      <protection hidden="1"/>
    </xf>
    <xf numFmtId="0" fontId="69" fillId="0" borderId="21" xfId="57" applyFont="1" applyBorder="1" applyAlignment="1" applyProtection="1">
      <alignment horizontal="center" vertical="center"/>
      <protection hidden="1"/>
    </xf>
    <xf numFmtId="0" fontId="69" fillId="0" borderId="136" xfId="57" applyFont="1" applyBorder="1" applyAlignment="1" applyProtection="1">
      <alignment horizontal="center" vertical="center"/>
      <protection hidden="1"/>
    </xf>
    <xf numFmtId="0" fontId="69" fillId="0" borderId="32" xfId="57" applyFont="1" applyBorder="1" applyAlignment="1" applyProtection="1">
      <alignment horizontal="center" vertical="center"/>
      <protection hidden="1"/>
    </xf>
    <xf numFmtId="0" fontId="67" fillId="0" borderId="56" xfId="57" applyFont="1" applyBorder="1" applyAlignment="1" applyProtection="1">
      <alignment horizontal="right" vertical="center"/>
      <protection hidden="1"/>
    </xf>
    <xf numFmtId="0" fontId="11" fillId="0" borderId="57" xfId="57" applyBorder="1" applyAlignment="1" applyProtection="1">
      <alignment vertical="center"/>
      <protection hidden="1"/>
    </xf>
    <xf numFmtId="0" fontId="11" fillId="0" borderId="55" xfId="57" applyBorder="1" applyAlignment="1" applyProtection="1">
      <alignment vertical="center"/>
      <protection hidden="1"/>
    </xf>
    <xf numFmtId="0" fontId="69" fillId="0" borderId="137" xfId="57" applyFont="1" applyBorder="1" applyAlignment="1" applyProtection="1">
      <alignment horizontal="center" vertical="center"/>
      <protection hidden="1"/>
    </xf>
    <xf numFmtId="0" fontId="69" fillId="0" borderId="138" xfId="57" applyFont="1" applyBorder="1" applyAlignment="1" applyProtection="1">
      <alignment horizontal="center" vertical="center"/>
      <protection hidden="1"/>
    </xf>
    <xf numFmtId="0" fontId="69" fillId="0" borderId="139" xfId="57" applyFont="1" applyBorder="1" applyAlignment="1" applyProtection="1">
      <alignment horizontal="center" vertical="center"/>
      <protection hidden="1"/>
    </xf>
    <xf numFmtId="0" fontId="25" fillId="0" borderId="140" xfId="57" applyFont="1" applyBorder="1" applyAlignment="1" applyProtection="1">
      <alignment horizontal="center" vertical="center"/>
      <protection hidden="1"/>
    </xf>
    <xf numFmtId="0" fontId="11" fillId="0" borderId="141" xfId="57" applyFont="1" applyBorder="1" applyAlignment="1" applyProtection="1">
      <alignment horizontal="center" vertical="center"/>
      <protection hidden="1"/>
    </xf>
    <xf numFmtId="0" fontId="11" fillId="0" borderId="142" xfId="57" applyFont="1" applyBorder="1" applyAlignment="1" applyProtection="1">
      <alignment horizontal="center" vertical="center"/>
      <protection hidden="1"/>
    </xf>
    <xf numFmtId="0" fontId="11" fillId="0" borderId="143" xfId="57" applyFont="1" applyBorder="1" applyAlignment="1" applyProtection="1">
      <alignment horizontal="center" vertical="center"/>
      <protection hidden="1" locked="0"/>
    </xf>
    <xf numFmtId="0" fontId="11" fillId="0" borderId="144" xfId="57" applyFont="1" applyBorder="1" applyAlignment="1" applyProtection="1">
      <alignment horizontal="center" vertical="center"/>
      <protection hidden="1" locked="0"/>
    </xf>
    <xf numFmtId="0" fontId="25" fillId="0" borderId="141" xfId="57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hidden="1"/>
    </xf>
    <xf numFmtId="0" fontId="11" fillId="0" borderId="145" xfId="57" applyFont="1" applyBorder="1" applyAlignment="1" applyProtection="1">
      <alignment horizontal="center" vertical="center"/>
      <protection hidden="1"/>
    </xf>
    <xf numFmtId="0" fontId="11" fillId="0" borderId="146" xfId="57" applyFont="1" applyBorder="1" applyAlignment="1" applyProtection="1">
      <alignment horizontal="center" vertical="center"/>
      <protection hidden="1"/>
    </xf>
    <xf numFmtId="0" fontId="11" fillId="0" borderId="127" xfId="57" applyFont="1" applyBorder="1" applyAlignment="1" applyProtection="1">
      <alignment horizontal="center" vertical="center"/>
      <protection hidden="1" locked="0"/>
    </xf>
    <xf numFmtId="0" fontId="11" fillId="0" borderId="147" xfId="57" applyFont="1" applyBorder="1" applyAlignment="1" applyProtection="1">
      <alignment horizontal="center" vertical="center"/>
      <protection hidden="1" locked="0"/>
    </xf>
    <xf numFmtId="0" fontId="25" fillId="0" borderId="145" xfId="57" applyFont="1" applyBorder="1" applyAlignment="1" applyProtection="1">
      <alignment horizontal="center" vertical="center"/>
      <protection hidden="1"/>
    </xf>
    <xf numFmtId="0" fontId="11" fillId="0" borderId="148" xfId="57" applyFont="1" applyBorder="1" applyAlignment="1" applyProtection="1">
      <alignment horizontal="center" vertical="center"/>
      <protection hidden="1"/>
    </xf>
    <xf numFmtId="0" fontId="11" fillId="0" borderId="149" xfId="57" applyFont="1" applyBorder="1" applyAlignment="1" applyProtection="1">
      <alignment horizontal="center" vertical="center"/>
      <protection hidden="1"/>
    </xf>
    <xf numFmtId="0" fontId="11" fillId="0" borderId="150" xfId="57" applyFont="1" applyBorder="1" applyAlignment="1" applyProtection="1">
      <alignment horizontal="center" vertical="center"/>
      <protection hidden="1" locked="0"/>
    </xf>
    <xf numFmtId="0" fontId="11" fillId="0" borderId="151" xfId="57" applyFont="1" applyBorder="1" applyAlignment="1" applyProtection="1">
      <alignment horizontal="center" vertical="center"/>
      <protection hidden="1" locked="0"/>
    </xf>
    <xf numFmtId="0" fontId="25" fillId="0" borderId="148" xfId="57" applyFont="1" applyBorder="1" applyAlignment="1" applyProtection="1">
      <alignment horizontal="center" vertical="center"/>
      <protection hidden="1"/>
    </xf>
    <xf numFmtId="0" fontId="11" fillId="0" borderId="0" xfId="57" applyBorder="1" applyProtection="1">
      <alignment/>
      <protection hidden="1"/>
    </xf>
    <xf numFmtId="0" fontId="25" fillId="0" borderId="152" xfId="57" applyFont="1" applyBorder="1" applyAlignment="1" applyProtection="1">
      <alignment horizontal="center" vertical="top"/>
      <protection hidden="1"/>
    </xf>
    <xf numFmtId="0" fontId="25" fillId="0" borderId="153" xfId="57" applyFont="1" applyBorder="1" applyAlignment="1" applyProtection="1">
      <alignment horizontal="center" vertical="top"/>
      <protection hidden="1"/>
    </xf>
    <xf numFmtId="0" fontId="25" fillId="0" borderId="154" xfId="57" applyFont="1" applyBorder="1" applyAlignment="1" applyProtection="1">
      <alignment horizontal="center" vertical="top"/>
      <protection hidden="1"/>
    </xf>
    <xf numFmtId="0" fontId="25" fillId="0" borderId="155" xfId="57" applyFont="1" applyBorder="1" applyAlignment="1" applyProtection="1">
      <alignment horizontal="center" vertical="top"/>
      <protection hidden="1"/>
    </xf>
    <xf numFmtId="0" fontId="25" fillId="0" borderId="156" xfId="57" applyFont="1" applyBorder="1" applyAlignment="1" applyProtection="1">
      <alignment horizontal="center" vertical="top"/>
      <protection hidden="1"/>
    </xf>
    <xf numFmtId="0" fontId="67" fillId="86" borderId="55" xfId="57" applyFont="1" applyFill="1" applyBorder="1" applyAlignment="1" applyProtection="1">
      <alignment horizontal="left" vertical="top" indent="1"/>
      <protection hidden="1"/>
    </xf>
    <xf numFmtId="0" fontId="97" fillId="0" borderId="46" xfId="0" applyFont="1" applyBorder="1" applyAlignment="1">
      <alignment/>
    </xf>
    <xf numFmtId="0" fontId="16" fillId="75" borderId="39" xfId="45" applyFont="1" applyFill="1" applyBorder="1" applyAlignment="1">
      <alignment horizontal="center" vertical="center"/>
      <protection/>
    </xf>
    <xf numFmtId="0" fontId="186" fillId="0" borderId="52" xfId="0" applyFont="1" applyFill="1" applyBorder="1" applyAlignment="1">
      <alignment horizontal="right" vertical="center"/>
    </xf>
    <xf numFmtId="0" fontId="187" fillId="0" borderId="52" xfId="0" applyFont="1" applyFill="1" applyBorder="1" applyAlignment="1" applyProtection="1">
      <alignment horizontal="center" vertical="center"/>
      <protection locked="0"/>
    </xf>
    <xf numFmtId="0" fontId="186" fillId="58" borderId="67" xfId="0" applyFont="1" applyFill="1" applyBorder="1" applyAlignment="1">
      <alignment horizontal="right" vertical="center"/>
    </xf>
    <xf numFmtId="0" fontId="188" fillId="58" borderId="157" xfId="0" applyFont="1" applyFill="1" applyBorder="1" applyAlignment="1">
      <alignment horizontal="right" vertical="center"/>
    </xf>
    <xf numFmtId="0" fontId="73" fillId="56" borderId="54" xfId="0" applyFont="1" applyFill="1" applyBorder="1" applyAlignment="1">
      <alignment horizontal="center" vertical="center"/>
    </xf>
    <xf numFmtId="0" fontId="97" fillId="0" borderId="37" xfId="0" applyFont="1" applyBorder="1" applyAlignment="1">
      <alignment/>
    </xf>
    <xf numFmtId="0" fontId="97" fillId="56" borderId="0" xfId="0" applyFont="1" applyFill="1" applyBorder="1" applyAlignment="1">
      <alignment/>
    </xf>
    <xf numFmtId="0" fontId="97" fillId="56" borderId="52" xfId="0" applyFont="1" applyFill="1" applyBorder="1" applyAlignment="1">
      <alignment/>
    </xf>
    <xf numFmtId="0" fontId="128" fillId="58" borderId="54" xfId="0" applyFont="1" applyFill="1" applyBorder="1" applyAlignment="1">
      <alignment horizontal="center"/>
    </xf>
    <xf numFmtId="49" fontId="128" fillId="58" borderId="54" xfId="0" applyNumberFormat="1" applyFont="1" applyFill="1" applyBorder="1" applyAlignment="1">
      <alignment horizontal="center"/>
    </xf>
    <xf numFmtId="0" fontId="189" fillId="0" borderId="83" xfId="0" applyFont="1" applyBorder="1" applyAlignment="1">
      <alignment horizontal="center"/>
    </xf>
    <xf numFmtId="0" fontId="189" fillId="0" borderId="10" xfId="0" applyFont="1" applyBorder="1" applyAlignment="1">
      <alignment horizontal="center"/>
    </xf>
    <xf numFmtId="0" fontId="190" fillId="0" borderId="116" xfId="0" applyFont="1" applyBorder="1" applyAlignment="1">
      <alignment horizontal="center"/>
    </xf>
    <xf numFmtId="0" fontId="190" fillId="0" borderId="46" xfId="0" applyFont="1" applyBorder="1" applyAlignment="1">
      <alignment horizontal="center"/>
    </xf>
    <xf numFmtId="49" fontId="79" fillId="0" borderId="0" xfId="0" applyNumberFormat="1" applyFont="1" applyAlignment="1">
      <alignment horizontal="center"/>
    </xf>
    <xf numFmtId="0" fontId="18" fillId="0" borderId="0" xfId="45" applyFont="1" applyBorder="1" applyAlignment="1">
      <alignment vertical="center"/>
      <protection/>
    </xf>
    <xf numFmtId="0" fontId="24" fillId="0" borderId="59" xfId="49" applyFont="1" applyBorder="1">
      <alignment/>
      <protection/>
    </xf>
    <xf numFmtId="0" fontId="18" fillId="0" borderId="0" xfId="49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97" fillId="0" borderId="0" xfId="49" applyFont="1" applyBorder="1" applyAlignment="1">
      <alignment/>
      <protection/>
    </xf>
    <xf numFmtId="0" fontId="25" fillId="0" borderId="158" xfId="49" applyFont="1" applyBorder="1">
      <alignment/>
      <protection/>
    </xf>
    <xf numFmtId="0" fontId="25" fillId="0" borderId="0" xfId="49" applyFont="1" applyBorder="1" applyAlignment="1">
      <alignment/>
      <protection/>
    </xf>
    <xf numFmtId="0" fontId="97" fillId="0" borderId="14" xfId="49" applyFont="1" applyBorder="1" applyAlignment="1">
      <alignment/>
      <protection/>
    </xf>
    <xf numFmtId="0" fontId="25" fillId="0" borderId="14" xfId="49" applyFont="1" applyBorder="1" applyAlignment="1">
      <alignment/>
      <protection/>
    </xf>
    <xf numFmtId="0" fontId="97" fillId="0" borderId="158" xfId="49" applyFont="1" applyBorder="1" applyAlignment="1">
      <alignment/>
      <protection/>
    </xf>
    <xf numFmtId="0" fontId="120" fillId="0" borderId="0" xfId="49" applyFont="1" applyBorder="1" applyAlignment="1">
      <alignment horizontal="right" vertical="center"/>
      <protection/>
    </xf>
    <xf numFmtId="0" fontId="97" fillId="0" borderId="159" xfId="49" applyFont="1" applyBorder="1">
      <alignment/>
      <protection/>
    </xf>
    <xf numFmtId="0" fontId="25" fillId="0" borderId="159" xfId="49" applyFont="1" applyBorder="1">
      <alignment/>
      <protection/>
    </xf>
    <xf numFmtId="49" fontId="102" fillId="0" borderId="0" xfId="0" applyNumberFormat="1" applyFont="1" applyAlignment="1">
      <alignment horizontal="center"/>
    </xf>
    <xf numFmtId="49" fontId="124" fillId="5" borderId="54" xfId="0" applyNumberFormat="1" applyFont="1" applyFill="1" applyBorder="1" applyAlignment="1" applyProtection="1">
      <alignment horizontal="center"/>
      <protection locked="0"/>
    </xf>
    <xf numFmtId="49" fontId="124" fillId="0" borderId="0" xfId="0" applyNumberFormat="1" applyFont="1" applyAlignment="1">
      <alignment horizontal="center"/>
    </xf>
    <xf numFmtId="0" fontId="124" fillId="0" borderId="0" xfId="0" applyFont="1" applyAlignment="1">
      <alignment/>
    </xf>
    <xf numFmtId="1" fontId="124" fillId="5" borderId="54" xfId="0" applyNumberFormat="1" applyFont="1" applyFill="1" applyBorder="1" applyAlignment="1" applyProtection="1">
      <alignment horizontal="center"/>
      <protection locked="0"/>
    </xf>
    <xf numFmtId="49" fontId="80" fillId="5" borderId="54" xfId="0" applyNumberFormat="1" applyFont="1" applyFill="1" applyBorder="1" applyAlignment="1" applyProtection="1">
      <alignment horizontal="center"/>
      <protection locked="0"/>
    </xf>
    <xf numFmtId="49" fontId="80" fillId="0" borderId="0" xfId="0" applyNumberFormat="1" applyFont="1" applyAlignment="1">
      <alignment horizontal="center"/>
    </xf>
    <xf numFmtId="0" fontId="80" fillId="0" borderId="0" xfId="0" applyFont="1" applyAlignment="1">
      <alignment/>
    </xf>
    <xf numFmtId="49" fontId="102" fillId="0" borderId="0" xfId="49" applyNumberFormat="1" applyFont="1" applyBorder="1" applyAlignment="1">
      <alignment/>
      <protection/>
    </xf>
    <xf numFmtId="49" fontId="26" fillId="0" borderId="0" xfId="49" applyNumberFormat="1" applyFont="1" applyBorder="1" applyAlignment="1">
      <alignment/>
      <protection/>
    </xf>
    <xf numFmtId="0" fontId="19" fillId="0" borderId="61" xfId="49" applyFont="1" applyBorder="1" applyAlignment="1">
      <alignment horizontal="center" vertical="center"/>
      <protection/>
    </xf>
    <xf numFmtId="0" fontId="0" fillId="0" borderId="0" xfId="46">
      <alignment/>
      <protection/>
    </xf>
    <xf numFmtId="0" fontId="131" fillId="0" borderId="0" xfId="49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4" fillId="0" borderId="0" xfId="48" applyFont="1">
      <alignment/>
      <protection/>
    </xf>
    <xf numFmtId="0" fontId="19" fillId="0" borderId="0" xfId="48" applyFont="1" applyBorder="1">
      <alignment/>
      <protection/>
    </xf>
    <xf numFmtId="0" fontId="24" fillId="0" borderId="0" xfId="48" applyFont="1" applyBorder="1">
      <alignment/>
      <protection/>
    </xf>
    <xf numFmtId="0" fontId="19" fillId="0" borderId="14" xfId="48" applyFont="1" applyBorder="1">
      <alignment/>
      <protection/>
    </xf>
    <xf numFmtId="0" fontId="24" fillId="0" borderId="14" xfId="48" applyFont="1" applyBorder="1">
      <alignment/>
      <protection/>
    </xf>
    <xf numFmtId="0" fontId="148" fillId="0" borderId="0" xfId="54">
      <alignment/>
      <protection/>
    </xf>
    <xf numFmtId="0" fontId="157" fillId="0" borderId="0" xfId="54" applyFont="1" applyAlignment="1">
      <alignment vertical="center"/>
      <protection/>
    </xf>
    <xf numFmtId="0" fontId="148" fillId="0" borderId="158" xfId="54" applyBorder="1">
      <alignment/>
      <protection/>
    </xf>
    <xf numFmtId="0" fontId="148" fillId="0" borderId="31" xfId="54" applyBorder="1" applyAlignment="1">
      <alignment horizontal="center"/>
      <protection/>
    </xf>
    <xf numFmtId="0" fontId="148" fillId="0" borderId="30" xfId="54" applyBorder="1">
      <alignment/>
      <protection/>
    </xf>
    <xf numFmtId="0" fontId="167" fillId="0" borderId="29" xfId="54" applyFont="1" applyBorder="1" applyAlignment="1">
      <alignment horizontal="center" vertical="center"/>
      <protection/>
    </xf>
    <xf numFmtId="49" fontId="168" fillId="0" borderId="28" xfId="54" applyNumberFormat="1" applyFont="1" applyBorder="1" applyAlignment="1">
      <alignment horizontal="center" vertical="center"/>
      <protection/>
    </xf>
    <xf numFmtId="0" fontId="148" fillId="59" borderId="0" xfId="54" applyFill="1">
      <alignment/>
      <protection/>
    </xf>
    <xf numFmtId="0" fontId="148" fillId="0" borderId="27" xfId="54" applyBorder="1" applyAlignment="1">
      <alignment horizontal="center"/>
      <protection/>
    </xf>
    <xf numFmtId="0" fontId="148" fillId="0" borderId="26" xfId="54" applyBorder="1">
      <alignment/>
      <protection/>
    </xf>
    <xf numFmtId="0" fontId="167" fillId="0" borderId="25" xfId="54" applyFont="1" applyBorder="1" applyAlignment="1">
      <alignment horizontal="center" vertical="center"/>
      <protection/>
    </xf>
    <xf numFmtId="0" fontId="148" fillId="0" borderId="24" xfId="54" applyBorder="1" applyAlignment="1">
      <alignment horizontal="center"/>
      <protection/>
    </xf>
    <xf numFmtId="0" fontId="148" fillId="0" borderId="23" xfId="54" applyBorder="1">
      <alignment/>
      <protection/>
    </xf>
    <xf numFmtId="0" fontId="167" fillId="0" borderId="22" xfId="54" applyFont="1" applyBorder="1" applyAlignment="1">
      <alignment horizontal="center" vertical="center"/>
      <protection/>
    </xf>
    <xf numFmtId="0" fontId="167" fillId="0" borderId="21" xfId="54" applyFont="1" applyBorder="1" applyAlignment="1">
      <alignment horizontal="center"/>
      <protection/>
    </xf>
    <xf numFmtId="0" fontId="167" fillId="0" borderId="20" xfId="54" applyFont="1" applyBorder="1" applyAlignment="1">
      <alignment horizontal="center"/>
      <protection/>
    </xf>
    <xf numFmtId="0" fontId="167" fillId="0" borderId="32" xfId="54" applyFont="1" applyBorder="1" applyAlignment="1">
      <alignment horizontal="center"/>
      <protection/>
    </xf>
    <xf numFmtId="0" fontId="167" fillId="0" borderId="0" xfId="54" applyFont="1" applyAlignment="1">
      <alignment horizontal="center"/>
      <protection/>
    </xf>
    <xf numFmtId="0" fontId="167" fillId="0" borderId="19" xfId="54" applyFont="1" applyBorder="1" applyAlignment="1">
      <alignment horizontal="center"/>
      <protection/>
    </xf>
    <xf numFmtId="0" fontId="148" fillId="0" borderId="18" xfId="54" applyBorder="1">
      <alignment/>
      <protection/>
    </xf>
    <xf numFmtId="0" fontId="148" fillId="0" borderId="0" xfId="54" applyBorder="1">
      <alignment/>
      <protection/>
    </xf>
    <xf numFmtId="0" fontId="165" fillId="0" borderId="0" xfId="54" applyFont="1" applyAlignment="1">
      <alignment/>
      <protection/>
    </xf>
    <xf numFmtId="0" fontId="166" fillId="0" borderId="0" xfId="54" applyFont="1" applyAlignment="1">
      <alignment/>
      <protection/>
    </xf>
    <xf numFmtId="0" fontId="148" fillId="0" borderId="0" xfId="51">
      <alignment/>
      <protection/>
    </xf>
    <xf numFmtId="0" fontId="148" fillId="0" borderId="0" xfId="54" applyAlignment="1">
      <alignment vertical="center"/>
      <protection/>
    </xf>
    <xf numFmtId="0" fontId="171" fillId="0" borderId="0" xfId="0" applyFont="1" applyAlignment="1">
      <alignment vertical="center"/>
    </xf>
    <xf numFmtId="0" fontId="18" fillId="87" borderId="33" xfId="45" applyFont="1" applyFill="1" applyBorder="1">
      <alignment/>
      <protection/>
    </xf>
    <xf numFmtId="0" fontId="0" fillId="48" borderId="31" xfId="0" applyFill="1" applyBorder="1" applyAlignment="1">
      <alignment/>
    </xf>
    <xf numFmtId="0" fontId="20" fillId="50" borderId="48" xfId="45" applyFont="1" applyFill="1" applyBorder="1" applyAlignment="1">
      <alignment horizontal="center"/>
      <protection/>
    </xf>
    <xf numFmtId="0" fontId="43" fillId="73" borderId="105" xfId="0" applyFont="1" applyFill="1" applyBorder="1" applyAlignment="1">
      <alignment horizontal="center" vertical="center"/>
    </xf>
    <xf numFmtId="0" fontId="124" fillId="0" borderId="160" xfId="0" applyFont="1" applyBorder="1" applyAlignment="1" applyProtection="1">
      <alignment horizontal="center" vertical="center"/>
      <protection locked="0"/>
    </xf>
    <xf numFmtId="0" fontId="16" fillId="75" borderId="161" xfId="45" applyFont="1" applyFill="1" applyBorder="1" applyAlignment="1">
      <alignment horizontal="center" vertical="center"/>
      <protection/>
    </xf>
    <xf numFmtId="0" fontId="16" fillId="75" borderId="33" xfId="45" applyFont="1" applyFill="1" applyBorder="1" applyAlignment="1">
      <alignment horizontal="center" vertical="center"/>
      <protection/>
    </xf>
    <xf numFmtId="0" fontId="20" fillId="50" borderId="47" xfId="45" applyFont="1" applyFill="1" applyBorder="1" applyAlignment="1">
      <alignment horizontal="center"/>
      <protection/>
    </xf>
    <xf numFmtId="0" fontId="73" fillId="56" borderId="37" xfId="0" applyFont="1" applyFill="1" applyBorder="1" applyAlignment="1">
      <alignment horizontal="center" vertical="center"/>
    </xf>
    <xf numFmtId="0" fontId="73" fillId="56" borderId="47" xfId="0" applyFont="1" applyFill="1" applyBorder="1" applyAlignment="1">
      <alignment horizontal="center" vertical="center"/>
    </xf>
    <xf numFmtId="0" fontId="148" fillId="0" borderId="158" xfId="55" applyBorder="1">
      <alignment/>
      <protection/>
    </xf>
    <xf numFmtId="0" fontId="191" fillId="0" borderId="158" xfId="55" applyFont="1" applyFill="1" applyBorder="1" applyAlignment="1">
      <alignment horizontal="right"/>
      <protection/>
    </xf>
    <xf numFmtId="0" fontId="1" fillId="0" borderId="0" xfId="48">
      <alignment/>
      <protection/>
    </xf>
    <xf numFmtId="16" fontId="0" fillId="0" borderId="0" xfId="46" applyNumberFormat="1">
      <alignment/>
      <protection/>
    </xf>
    <xf numFmtId="49" fontId="0" fillId="0" borderId="0" xfId="46" applyNumberFormat="1">
      <alignment/>
      <protection/>
    </xf>
    <xf numFmtId="49" fontId="124" fillId="88" borderId="54" xfId="0" applyNumberFormat="1" applyFont="1" applyFill="1" applyBorder="1" applyAlignment="1" applyProtection="1">
      <alignment horizontal="center"/>
      <protection/>
    </xf>
    <xf numFmtId="0" fontId="65" fillId="0" borderId="108" xfId="57" applyFont="1" applyBorder="1" applyAlignment="1" applyProtection="1">
      <alignment horizontal="left" indent="1"/>
      <protection hidden="1" locked="0"/>
    </xf>
    <xf numFmtId="20" fontId="65" fillId="0" borderId="162" xfId="57" applyNumberFormat="1" applyFont="1" applyBorder="1" applyAlignment="1" applyProtection="1">
      <alignment horizontal="center"/>
      <protection hidden="1" locked="0"/>
    </xf>
    <xf numFmtId="0" fontId="65" fillId="0" borderId="162" xfId="57" applyFont="1" applyBorder="1" applyAlignment="1" applyProtection="1">
      <alignment horizontal="center"/>
      <protection hidden="1" locked="0"/>
    </xf>
    <xf numFmtId="0" fontId="11" fillId="0" borderId="108" xfId="57" applyBorder="1" applyProtection="1">
      <alignment/>
      <protection hidden="1" locked="0"/>
    </xf>
    <xf numFmtId="20" fontId="65" fillId="0" borderId="108" xfId="57" applyNumberFormat="1" applyFont="1" applyBorder="1" applyAlignment="1" applyProtection="1">
      <alignment horizontal="center"/>
      <protection hidden="1" locked="0"/>
    </xf>
    <xf numFmtId="0" fontId="65" fillId="0" borderId="108" xfId="57" applyFont="1" applyBorder="1" applyAlignment="1" applyProtection="1">
      <alignment horizontal="center"/>
      <protection hidden="1" locked="0"/>
    </xf>
    <xf numFmtId="0" fontId="11" fillId="0" borderId="162" xfId="57" applyBorder="1" applyProtection="1">
      <alignment/>
      <protection hidden="1" locked="0"/>
    </xf>
    <xf numFmtId="0" fontId="65" fillId="0" borderId="108" xfId="57" applyFont="1" applyBorder="1" applyAlignment="1" applyProtection="1">
      <alignment horizontal="left" indent="1"/>
      <protection hidden="1" locked="0"/>
    </xf>
    <xf numFmtId="0" fontId="25" fillId="0" borderId="163" xfId="57" applyFont="1" applyBorder="1" applyAlignment="1" applyProtection="1">
      <alignment horizontal="left" vertical="center"/>
      <protection hidden="1" locked="0"/>
    </xf>
    <xf numFmtId="0" fontId="25" fillId="0" borderId="164" xfId="57" applyFont="1" applyBorder="1" applyAlignment="1" applyProtection="1">
      <alignment horizontal="left" vertical="center"/>
      <protection hidden="1" locked="0"/>
    </xf>
    <xf numFmtId="0" fontId="25" fillId="0" borderId="165" xfId="57" applyFont="1" applyBorder="1" applyAlignment="1" applyProtection="1">
      <alignment horizontal="left" vertical="center"/>
      <protection hidden="1" locked="0"/>
    </xf>
    <xf numFmtId="0" fontId="67" fillId="0" borderId="54" xfId="57" applyFont="1" applyBorder="1" applyAlignment="1" applyProtection="1">
      <alignment horizontal="center" vertical="center"/>
      <protection hidden="1"/>
    </xf>
    <xf numFmtId="0" fontId="11" fillId="0" borderId="83" xfId="57" applyFont="1" applyBorder="1" applyAlignment="1" applyProtection="1">
      <alignment horizontal="left" indent="1"/>
      <protection hidden="1"/>
    </xf>
    <xf numFmtId="0" fontId="11" fillId="0" borderId="110" xfId="57" applyFont="1" applyBorder="1" applyAlignment="1" applyProtection="1">
      <alignment horizontal="left" indent="1"/>
      <protection hidden="1"/>
    </xf>
    <xf numFmtId="0" fontId="11" fillId="0" borderId="111" xfId="57" applyFont="1" applyBorder="1" applyAlignment="1" applyProtection="1">
      <alignment horizontal="left" indent="1"/>
      <protection hidden="1"/>
    </xf>
    <xf numFmtId="14" fontId="65" fillId="0" borderId="108" xfId="57" applyNumberFormat="1" applyFont="1" applyBorder="1" applyAlignment="1" applyProtection="1">
      <alignment/>
      <protection hidden="1" locked="0"/>
    </xf>
    <xf numFmtId="0" fontId="65" fillId="0" borderId="108" xfId="57" applyFont="1" applyBorder="1" applyAlignment="1" applyProtection="1">
      <alignment/>
      <protection hidden="1" locked="0"/>
    </xf>
    <xf numFmtId="0" fontId="25" fillId="0" borderId="105" xfId="57" applyFont="1" applyBorder="1" applyAlignment="1" applyProtection="1">
      <alignment horizontal="left" vertical="top" wrapText="1" indent="1"/>
      <protection hidden="1" locked="0"/>
    </xf>
    <xf numFmtId="0" fontId="25" fillId="0" borderId="106" xfId="57" applyFont="1" applyBorder="1" applyAlignment="1" applyProtection="1">
      <alignment horizontal="left" vertical="top" wrapText="1" indent="1"/>
      <protection hidden="1" locked="0"/>
    </xf>
    <xf numFmtId="0" fontId="25" fillId="0" borderId="113" xfId="57" applyFont="1" applyBorder="1" applyAlignment="1" applyProtection="1">
      <alignment horizontal="left" vertical="top" wrapText="1" indent="1"/>
      <protection hidden="1" locked="0"/>
    </xf>
    <xf numFmtId="176" fontId="65" fillId="0" borderId="157" xfId="57" applyNumberFormat="1" applyFont="1" applyBorder="1" applyAlignment="1" applyProtection="1">
      <alignment horizontal="left" vertical="center" indent="1"/>
      <protection hidden="1" locked="0"/>
    </xf>
    <xf numFmtId="176" fontId="11" fillId="0" borderId="71" xfId="57" applyNumberFormat="1" applyBorder="1" applyAlignment="1" applyProtection="1">
      <alignment horizontal="left" vertical="center" indent="1"/>
      <protection hidden="1" locked="0"/>
    </xf>
    <xf numFmtId="0" fontId="11" fillId="0" borderId="166" xfId="57" applyBorder="1" applyAlignment="1" applyProtection="1">
      <alignment horizontal="left" indent="1"/>
      <protection hidden="1" locked="0"/>
    </xf>
    <xf numFmtId="0" fontId="11" fillId="0" borderId="83" xfId="57" applyFont="1" applyBorder="1" applyAlignment="1" applyProtection="1">
      <alignment horizontal="left" indent="1"/>
      <protection hidden="1"/>
    </xf>
    <xf numFmtId="0" fontId="11" fillId="0" borderId="110" xfId="57" applyFont="1" applyBorder="1" applyAlignment="1" applyProtection="1">
      <alignment horizontal="left" indent="1"/>
      <protection hidden="1"/>
    </xf>
    <xf numFmtId="0" fontId="11" fillId="0" borderId="111" xfId="57" applyFont="1" applyBorder="1" applyAlignment="1" applyProtection="1">
      <alignment horizontal="left" indent="1"/>
      <protection hidden="1"/>
    </xf>
    <xf numFmtId="0" fontId="25" fillId="0" borderId="105" xfId="57" applyFont="1" applyBorder="1" applyAlignment="1" applyProtection="1">
      <alignment horizontal="left" vertical="top" wrapText="1" indent="1"/>
      <protection hidden="1" locked="0"/>
    </xf>
    <xf numFmtId="0" fontId="25" fillId="0" borderId="106" xfId="57" applyFont="1" applyBorder="1" applyAlignment="1" applyProtection="1">
      <alignment horizontal="left" vertical="top" wrapText="1" indent="1"/>
      <protection hidden="1" locked="0"/>
    </xf>
    <xf numFmtId="0" fontId="25" fillId="0" borderId="113" xfId="57" applyFont="1" applyBorder="1" applyAlignment="1" applyProtection="1">
      <alignment horizontal="left" vertical="top" wrapText="1" indent="1"/>
      <protection hidden="1" locked="0"/>
    </xf>
    <xf numFmtId="0" fontId="66" fillId="0" borderId="37" xfId="57" applyFont="1" applyBorder="1" applyAlignment="1" applyProtection="1">
      <alignment horizontal="center" vertical="center"/>
      <protection hidden="1"/>
    </xf>
    <xf numFmtId="0" fontId="66" fillId="0" borderId="47" xfId="57" applyFont="1" applyBorder="1" applyAlignment="1" applyProtection="1">
      <alignment horizontal="center" vertical="center"/>
      <protection hidden="1"/>
    </xf>
    <xf numFmtId="0" fontId="15" fillId="0" borderId="46" xfId="57" applyFont="1" applyBorder="1" applyAlignment="1" applyProtection="1">
      <alignment horizontal="left" vertical="top" indent="1"/>
      <protection hidden="1" locked="0"/>
    </xf>
    <xf numFmtId="0" fontId="15" fillId="0" borderId="27" xfId="57" applyFont="1" applyBorder="1" applyAlignment="1" applyProtection="1">
      <alignment horizontal="left" vertical="top" indent="1"/>
      <protection hidden="1" locked="0"/>
    </xf>
    <xf numFmtId="0" fontId="15" fillId="0" borderId="167" xfId="57" applyFont="1" applyBorder="1" applyAlignment="1" applyProtection="1">
      <alignment horizontal="left" vertical="top" indent="1"/>
      <protection hidden="1" locked="0"/>
    </xf>
    <xf numFmtId="0" fontId="15" fillId="0" borderId="160" xfId="57" applyFont="1" applyBorder="1" applyAlignment="1" applyProtection="1">
      <alignment horizontal="left" vertical="top" indent="1"/>
      <protection hidden="1" locked="0"/>
    </xf>
    <xf numFmtId="0" fontId="25" fillId="0" borderId="36" xfId="57" applyFont="1" applyBorder="1" applyAlignment="1" applyProtection="1">
      <alignment horizontal="left" indent="1"/>
      <protection hidden="1"/>
    </xf>
    <xf numFmtId="0" fontId="11" fillId="0" borderId="24" xfId="57" applyBorder="1" applyAlignment="1" applyProtection="1">
      <alignment horizontal="left" indent="1"/>
      <protection hidden="1"/>
    </xf>
    <xf numFmtId="0" fontId="25" fillId="0" borderId="19" xfId="57" applyFont="1" applyBorder="1" applyAlignment="1" applyProtection="1">
      <alignment horizontal="left" indent="1"/>
      <protection hidden="1"/>
    </xf>
    <xf numFmtId="0" fontId="11" fillId="0" borderId="31" xfId="57" applyBorder="1" applyAlignment="1" applyProtection="1">
      <alignment horizontal="left" indent="1"/>
      <protection hidden="1"/>
    </xf>
    <xf numFmtId="49" fontId="65" fillId="0" borderId="157" xfId="57" applyNumberFormat="1" applyFont="1" applyBorder="1" applyAlignment="1" applyProtection="1">
      <alignment horizontal="left" vertical="center" indent="1"/>
      <protection hidden="1" locked="0"/>
    </xf>
    <xf numFmtId="49" fontId="11" fillId="0" borderId="71" xfId="57" applyNumberFormat="1" applyBorder="1" applyAlignment="1" applyProtection="1">
      <alignment horizontal="left" vertical="center" indent="1"/>
      <protection hidden="1" locked="0"/>
    </xf>
    <xf numFmtId="0" fontId="15" fillId="0" borderId="36" xfId="57" applyFont="1" applyBorder="1" applyAlignment="1" applyProtection="1">
      <alignment horizontal="left" vertical="center" indent="1"/>
      <protection hidden="1" locked="0"/>
    </xf>
    <xf numFmtId="0" fontId="15" fillId="0" borderId="24" xfId="57" applyFont="1" applyBorder="1" applyAlignment="1" applyProtection="1">
      <alignment horizontal="left" vertical="center" indent="1"/>
      <protection hidden="1" locked="0"/>
    </xf>
    <xf numFmtId="0" fontId="15" fillId="0" borderId="46" xfId="57" applyFont="1" applyBorder="1" applyAlignment="1" applyProtection="1">
      <alignment horizontal="left" vertical="center" indent="1"/>
      <protection hidden="1" locked="0"/>
    </xf>
    <xf numFmtId="0" fontId="15" fillId="0" borderId="27" xfId="57" applyFont="1" applyBorder="1" applyAlignment="1" applyProtection="1">
      <alignment horizontal="left" vertical="center" indent="1"/>
      <protection hidden="1" locked="0"/>
    </xf>
    <xf numFmtId="0" fontId="15" fillId="0" borderId="108" xfId="57" applyFont="1" applyBorder="1" applyAlignment="1" applyProtection="1">
      <alignment horizontal="left" indent="1"/>
      <protection hidden="1" locked="0"/>
    </xf>
    <xf numFmtId="0" fontId="25" fillId="0" borderId="0" xfId="57" applyFont="1" applyAlignment="1" applyProtection="1">
      <alignment horizontal="right"/>
      <protection hidden="1"/>
    </xf>
    <xf numFmtId="14" fontId="15" fillId="0" borderId="108" xfId="57" applyNumberFormat="1" applyFont="1" applyBorder="1" applyAlignment="1" applyProtection="1">
      <alignment horizontal="center"/>
      <protection hidden="1" locked="0"/>
    </xf>
    <xf numFmtId="0" fontId="15" fillId="0" borderId="108" xfId="57" applyFont="1" applyBorder="1" applyAlignment="1" applyProtection="1">
      <alignment horizontal="center"/>
      <protection hidden="1" locked="0"/>
    </xf>
    <xf numFmtId="0" fontId="68" fillId="86" borderId="57" xfId="57" applyFont="1" applyFill="1" applyBorder="1" applyAlignment="1" applyProtection="1">
      <alignment horizontal="left" vertical="center" indent="1"/>
      <protection hidden="1" locked="0"/>
    </xf>
    <xf numFmtId="0" fontId="26" fillId="86" borderId="57" xfId="57" applyFont="1" applyFill="1" applyBorder="1" applyAlignment="1" applyProtection="1">
      <alignment horizontal="left" vertical="center" indent="1"/>
      <protection hidden="1" locked="0"/>
    </xf>
    <xf numFmtId="0" fontId="26" fillId="86" borderId="56" xfId="57" applyFont="1" applyFill="1" applyBorder="1" applyAlignment="1" applyProtection="1">
      <alignment horizontal="left" vertical="center" indent="1"/>
      <protection hidden="1" locked="0"/>
    </xf>
    <xf numFmtId="0" fontId="64" fillId="0" borderId="0" xfId="57" applyFont="1" applyAlignment="1" applyProtection="1">
      <alignment vertical="center" wrapText="1"/>
      <protection hidden="1"/>
    </xf>
    <xf numFmtId="0" fontId="64" fillId="0" borderId="18" xfId="57" applyFont="1" applyBorder="1" applyAlignment="1" applyProtection="1">
      <alignment vertical="center" wrapText="1"/>
      <protection hidden="1"/>
    </xf>
    <xf numFmtId="0" fontId="70" fillId="0" borderId="0" xfId="57" applyFont="1" applyAlignment="1" applyProtection="1">
      <alignment horizontal="center"/>
      <protection hidden="1"/>
    </xf>
    <xf numFmtId="0" fontId="25" fillId="0" borderId="37" xfId="57" applyFont="1" applyBorder="1" applyAlignment="1" applyProtection="1">
      <alignment horizontal="center" vertical="center" wrapText="1"/>
      <protection hidden="1"/>
    </xf>
    <xf numFmtId="0" fontId="25" fillId="0" borderId="47" xfId="57" applyFont="1" applyBorder="1" applyAlignment="1" applyProtection="1">
      <alignment horizontal="center" vertical="center" wrapText="1"/>
      <protection hidden="1"/>
    </xf>
    <xf numFmtId="0" fontId="25" fillId="0" borderId="168" xfId="57" applyFont="1" applyBorder="1" applyAlignment="1" applyProtection="1">
      <alignment horizontal="center"/>
      <protection hidden="1"/>
    </xf>
    <xf numFmtId="0" fontId="25" fillId="0" borderId="169" xfId="57" applyFont="1" applyBorder="1" applyAlignment="1" applyProtection="1">
      <alignment horizontal="center"/>
      <protection hidden="1"/>
    </xf>
    <xf numFmtId="0" fontId="25" fillId="0" borderId="170" xfId="57" applyFont="1" applyBorder="1" applyAlignment="1" applyProtection="1">
      <alignment horizontal="center"/>
      <protection hidden="1"/>
    </xf>
    <xf numFmtId="0" fontId="25" fillId="0" borderId="171" xfId="57" applyFont="1" applyBorder="1" applyAlignment="1" applyProtection="1">
      <alignment horizontal="center"/>
      <protection hidden="1"/>
    </xf>
    <xf numFmtId="0" fontId="25" fillId="0" borderId="172" xfId="57" applyFont="1" applyBorder="1" applyAlignment="1" applyProtection="1">
      <alignment horizontal="center"/>
      <protection hidden="1"/>
    </xf>
    <xf numFmtId="49" fontId="26" fillId="0" borderId="158" xfId="49" applyNumberFormat="1" applyFont="1" applyBorder="1" applyAlignment="1">
      <alignment/>
      <protection/>
    </xf>
    <xf numFmtId="0" fontId="123" fillId="0" borderId="0" xfId="49" applyFont="1" applyBorder="1" applyAlignment="1">
      <alignment horizontal="center"/>
      <protection/>
    </xf>
    <xf numFmtId="49" fontId="102" fillId="0" borderId="158" xfId="49" applyNumberFormat="1" applyFont="1" applyBorder="1" applyAlignment="1">
      <alignment/>
      <protection/>
    </xf>
    <xf numFmtId="0" fontId="180" fillId="0" borderId="0" xfId="54" applyFont="1" applyAlignment="1">
      <alignment horizontal="center" vertical="center"/>
      <protection/>
    </xf>
    <xf numFmtId="0" fontId="192" fillId="0" borderId="0" xfId="54" applyFont="1" applyAlignment="1">
      <alignment horizontal="center"/>
      <protection/>
    </xf>
    <xf numFmtId="14" fontId="166" fillId="0" borderId="0" xfId="54" applyNumberFormat="1" applyFont="1" applyAlignment="1">
      <alignment horizontal="center"/>
      <protection/>
    </xf>
    <xf numFmtId="49" fontId="193" fillId="0" borderId="173" xfId="54" applyNumberFormat="1" applyFont="1" applyBorder="1" applyAlignment="1">
      <alignment horizontal="center" vertical="center"/>
      <protection/>
    </xf>
    <xf numFmtId="49" fontId="193" fillId="0" borderId="174" xfId="54" applyNumberFormat="1" applyFont="1" applyBorder="1" applyAlignment="1">
      <alignment horizontal="center" vertical="center"/>
      <protection/>
    </xf>
    <xf numFmtId="0" fontId="194" fillId="0" borderId="52" xfId="54" applyFont="1" applyBorder="1" applyAlignment="1">
      <alignment horizontal="right" vertical="center"/>
      <protection/>
    </xf>
    <xf numFmtId="0" fontId="194" fillId="0" borderId="175" xfId="54" applyFont="1" applyBorder="1" applyAlignment="1">
      <alignment horizontal="right" vertical="center"/>
      <protection/>
    </xf>
    <xf numFmtId="0" fontId="194" fillId="0" borderId="0" xfId="54" applyFont="1" applyAlignment="1">
      <alignment horizontal="right" vertical="center"/>
      <protection/>
    </xf>
    <xf numFmtId="0" fontId="194" fillId="0" borderId="112" xfId="54" applyFont="1" applyBorder="1" applyAlignment="1">
      <alignment horizontal="right" vertical="center"/>
      <protection/>
    </xf>
    <xf numFmtId="0" fontId="148" fillId="0" borderId="70" xfId="54" applyBorder="1" applyAlignment="1">
      <alignment horizontal="center"/>
      <protection/>
    </xf>
    <xf numFmtId="0" fontId="148" fillId="0" borderId="105" xfId="54" applyBorder="1" applyAlignment="1">
      <alignment horizontal="center"/>
      <protection/>
    </xf>
    <xf numFmtId="0" fontId="148" fillId="0" borderId="122" xfId="54" applyBorder="1" applyAlignment="1">
      <alignment horizontal="center"/>
      <protection/>
    </xf>
    <xf numFmtId="0" fontId="148" fillId="0" borderId="124" xfId="54" applyBorder="1" applyAlignment="1">
      <alignment horizontal="center"/>
      <protection/>
    </xf>
    <xf numFmtId="0" fontId="148" fillId="0" borderId="175" xfId="54" applyBorder="1" applyAlignment="1">
      <alignment horizontal="center"/>
      <protection/>
    </xf>
    <xf numFmtId="0" fontId="148" fillId="0" borderId="113" xfId="54" applyBorder="1" applyAlignment="1">
      <alignment horizontal="center"/>
      <protection/>
    </xf>
    <xf numFmtId="0" fontId="148" fillId="0" borderId="52" xfId="54" applyBorder="1" applyAlignment="1">
      <alignment horizontal="center"/>
      <protection/>
    </xf>
    <xf numFmtId="0" fontId="148" fillId="0" borderId="0" xfId="54" applyAlignment="1">
      <alignment horizontal="center"/>
      <protection/>
    </xf>
    <xf numFmtId="0" fontId="191" fillId="0" borderId="0" xfId="56" applyFont="1" applyFill="1" applyAlignment="1">
      <alignment horizontal="right"/>
      <protection/>
    </xf>
    <xf numFmtId="0" fontId="191" fillId="0" borderId="0" xfId="55" applyFont="1" applyFill="1" applyAlignment="1">
      <alignment horizontal="right"/>
      <protection/>
    </xf>
    <xf numFmtId="49" fontId="193" fillId="0" borderId="173" xfId="55" applyNumberFormat="1" applyFont="1" applyBorder="1" applyAlignment="1">
      <alignment horizontal="center" vertical="center"/>
      <protection/>
    </xf>
    <xf numFmtId="49" fontId="193" fillId="0" borderId="174" xfId="55" applyNumberFormat="1" applyFont="1" applyBorder="1" applyAlignment="1">
      <alignment horizontal="center" vertical="center"/>
      <protection/>
    </xf>
    <xf numFmtId="49" fontId="193" fillId="0" borderId="173" xfId="55" applyNumberFormat="1" applyFont="1" applyFill="1" applyBorder="1" applyAlignment="1">
      <alignment horizontal="center" vertical="center"/>
      <protection/>
    </xf>
    <xf numFmtId="49" fontId="193" fillId="0" borderId="174" xfId="55" applyNumberFormat="1" applyFont="1" applyFill="1" applyBorder="1" applyAlignment="1">
      <alignment horizontal="center" vertical="center"/>
      <protection/>
    </xf>
    <xf numFmtId="0" fontId="180" fillId="0" borderId="0" xfId="55" applyFont="1" applyAlignment="1">
      <alignment horizontal="center" vertical="center"/>
      <protection/>
    </xf>
    <xf numFmtId="14" fontId="166" fillId="0" borderId="0" xfId="55" applyNumberFormat="1" applyFont="1" applyAlignment="1">
      <alignment horizontal="center"/>
      <protection/>
    </xf>
    <xf numFmtId="0" fontId="192" fillId="0" borderId="0" xfId="55" applyFont="1" applyFill="1" applyAlignment="1">
      <alignment horizontal="center"/>
      <protection/>
    </xf>
    <xf numFmtId="0" fontId="192" fillId="0" borderId="0" xfId="55" applyFont="1" applyAlignment="1">
      <alignment horizontal="center"/>
      <protection/>
    </xf>
    <xf numFmtId="14" fontId="187" fillId="88" borderId="176" xfId="0" applyNumberFormat="1" applyFont="1" applyFill="1" applyBorder="1" applyAlignment="1" applyProtection="1">
      <alignment horizontal="center" vertical="center"/>
      <protection locked="0"/>
    </xf>
    <xf numFmtId="14" fontId="187" fillId="88" borderId="57" xfId="0" applyNumberFormat="1" applyFont="1" applyFill="1" applyBorder="1" applyAlignment="1" applyProtection="1">
      <alignment horizontal="center" vertical="center"/>
      <protection locked="0"/>
    </xf>
    <xf numFmtId="14" fontId="187" fillId="88" borderId="56" xfId="0" applyNumberFormat="1" applyFont="1" applyFill="1" applyBorder="1" applyAlignment="1" applyProtection="1">
      <alignment horizontal="center" vertical="center"/>
      <protection locked="0"/>
    </xf>
    <xf numFmtId="0" fontId="4" fillId="56" borderId="37" xfId="0" applyFont="1" applyFill="1" applyBorder="1" applyAlignment="1">
      <alignment horizontal="center" vertical="center"/>
    </xf>
    <xf numFmtId="0" fontId="4" fillId="56" borderId="49" xfId="0" applyFont="1" applyFill="1" applyBorder="1" applyAlignment="1">
      <alignment horizontal="center" vertical="center"/>
    </xf>
    <xf numFmtId="0" fontId="74" fillId="56" borderId="37" xfId="0" applyFont="1" applyFill="1" applyBorder="1" applyAlignment="1">
      <alignment horizontal="center" vertical="center" wrapText="1"/>
    </xf>
    <xf numFmtId="0" fontId="74" fillId="56" borderId="49" xfId="0" applyFont="1" applyFill="1" applyBorder="1" applyAlignment="1">
      <alignment horizontal="center" vertical="center" wrapText="1"/>
    </xf>
    <xf numFmtId="0" fontId="74" fillId="56" borderId="47" xfId="0" applyFont="1" applyFill="1" applyBorder="1" applyAlignment="1">
      <alignment horizontal="center" vertical="center" wrapText="1"/>
    </xf>
    <xf numFmtId="0" fontId="4" fillId="56" borderId="49" xfId="0" applyFont="1" applyFill="1" applyBorder="1" applyAlignment="1">
      <alignment horizontal="center"/>
    </xf>
    <xf numFmtId="0" fontId="4" fillId="56" borderId="47" xfId="0" applyFont="1" applyFill="1" applyBorder="1" applyAlignment="1">
      <alignment horizontal="center" vertical="center"/>
    </xf>
    <xf numFmtId="0" fontId="58" fillId="88" borderId="37" xfId="0" applyFont="1" applyFill="1" applyBorder="1" applyAlignment="1">
      <alignment horizontal="center" vertical="center"/>
    </xf>
    <xf numFmtId="0" fontId="58" fillId="88" borderId="49" xfId="0" applyFont="1" applyFill="1" applyBorder="1" applyAlignment="1">
      <alignment horizontal="center" vertical="center"/>
    </xf>
    <xf numFmtId="0" fontId="40" fillId="88" borderId="49" xfId="0" applyFont="1" applyFill="1" applyBorder="1" applyAlignment="1">
      <alignment horizontal="center" vertical="center"/>
    </xf>
    <xf numFmtId="0" fontId="58" fillId="88" borderId="47" xfId="0" applyFont="1" applyFill="1" applyBorder="1" applyAlignment="1">
      <alignment horizontal="center" vertical="center"/>
    </xf>
    <xf numFmtId="0" fontId="4" fillId="0" borderId="110" xfId="0" applyFont="1" applyBorder="1" applyAlignment="1" applyProtection="1">
      <alignment horizontal="center"/>
      <protection locked="0"/>
    </xf>
    <xf numFmtId="0" fontId="4" fillId="0" borderId="1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27" fillId="89" borderId="77" xfId="0" applyFont="1" applyFill="1" applyBorder="1" applyAlignment="1">
      <alignment horizontal="center" vertical="center"/>
    </xf>
    <xf numFmtId="0" fontId="27" fillId="89" borderId="177" xfId="0" applyFont="1" applyFill="1" applyBorder="1" applyAlignment="1">
      <alignment horizontal="center" vertical="center"/>
    </xf>
    <xf numFmtId="0" fontId="4" fillId="0" borderId="81" xfId="0" applyFont="1" applyBorder="1" applyAlignment="1" applyProtection="1">
      <alignment horizontal="center"/>
      <protection locked="0"/>
    </xf>
    <xf numFmtId="0" fontId="4" fillId="0" borderId="178" xfId="0" applyFont="1" applyBorder="1" applyAlignment="1" applyProtection="1">
      <alignment horizont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179" xfId="0" applyFont="1" applyBorder="1" applyAlignment="1" applyProtection="1">
      <alignment horizontal="center"/>
      <protection locked="0"/>
    </xf>
    <xf numFmtId="0" fontId="136" fillId="58" borderId="116" xfId="0" applyFont="1" applyFill="1" applyBorder="1" applyAlignment="1">
      <alignment horizontal="center" vertical="center"/>
    </xf>
    <xf numFmtId="0" fontId="136" fillId="58" borderId="110" xfId="0" applyFont="1" applyFill="1" applyBorder="1" applyAlignment="1">
      <alignment horizontal="center" vertical="center"/>
    </xf>
    <xf numFmtId="0" fontId="136" fillId="58" borderId="111" xfId="0" applyFont="1" applyFill="1" applyBorder="1" applyAlignment="1">
      <alignment horizontal="center" vertical="center"/>
    </xf>
    <xf numFmtId="0" fontId="27" fillId="90" borderId="77" xfId="0" applyFont="1" applyFill="1" applyBorder="1" applyAlignment="1">
      <alignment horizontal="center" vertical="center"/>
    </xf>
    <xf numFmtId="0" fontId="27" fillId="90" borderId="180" xfId="0" applyFont="1" applyFill="1" applyBorder="1" applyAlignment="1">
      <alignment horizontal="center" vertical="center"/>
    </xf>
    <xf numFmtId="0" fontId="195" fillId="88" borderId="36" xfId="0" applyFont="1" applyFill="1" applyBorder="1" applyAlignment="1" applyProtection="1">
      <alignment horizontal="center" vertical="center"/>
      <protection locked="0"/>
    </xf>
    <xf numFmtId="0" fontId="195" fillId="88" borderId="46" xfId="0" applyFont="1" applyFill="1" applyBorder="1" applyAlignment="1" applyProtection="1">
      <alignment horizontal="center" vertical="center"/>
      <protection locked="0"/>
    </xf>
    <xf numFmtId="0" fontId="71" fillId="58" borderId="19" xfId="0" applyFont="1" applyFill="1" applyBorder="1" applyAlignment="1">
      <alignment horizontal="center" vertical="center"/>
    </xf>
    <xf numFmtId="0" fontId="71" fillId="58" borderId="18" xfId="0" applyFont="1" applyFill="1" applyBorder="1" applyAlignment="1">
      <alignment horizontal="center" vertical="center"/>
    </xf>
    <xf numFmtId="0" fontId="71" fillId="58" borderId="31" xfId="0" applyFont="1" applyFill="1" applyBorder="1" applyAlignment="1">
      <alignment horizontal="center" vertical="center"/>
    </xf>
    <xf numFmtId="0" fontId="3" fillId="58" borderId="46" xfId="0" applyFont="1" applyFill="1" applyBorder="1" applyAlignment="1">
      <alignment horizontal="center" vertical="center"/>
    </xf>
    <xf numFmtId="0" fontId="3" fillId="58" borderId="0" xfId="0" applyFont="1" applyFill="1" applyBorder="1" applyAlignment="1">
      <alignment horizontal="center" vertical="center"/>
    </xf>
    <xf numFmtId="0" fontId="3" fillId="58" borderId="27" xfId="0" applyFont="1" applyFill="1" applyBorder="1" applyAlignment="1">
      <alignment horizontal="center" vertical="center"/>
    </xf>
    <xf numFmtId="0" fontId="115" fillId="58" borderId="36" xfId="0" applyFont="1" applyFill="1" applyBorder="1" applyAlignment="1">
      <alignment horizontal="center"/>
    </xf>
    <xf numFmtId="0" fontId="115" fillId="58" borderId="52" xfId="0" applyFont="1" applyFill="1" applyBorder="1" applyAlignment="1">
      <alignment horizontal="center"/>
    </xf>
    <xf numFmtId="0" fontId="115" fillId="58" borderId="24" xfId="0" applyFont="1" applyFill="1" applyBorder="1" applyAlignment="1">
      <alignment horizontal="center"/>
    </xf>
    <xf numFmtId="0" fontId="27" fillId="90" borderId="181" xfId="0" applyFont="1" applyFill="1" applyBorder="1" applyAlignment="1">
      <alignment horizontal="center" vertical="center"/>
    </xf>
    <xf numFmtId="0" fontId="136" fillId="58" borderId="83" xfId="0" applyFont="1" applyFill="1" applyBorder="1" applyAlignment="1">
      <alignment horizontal="center" vertical="center"/>
    </xf>
    <xf numFmtId="0" fontId="136" fillId="58" borderId="115" xfId="0" applyFont="1" applyFill="1" applyBorder="1" applyAlignment="1">
      <alignment horizontal="center" vertical="center"/>
    </xf>
    <xf numFmtId="49" fontId="196" fillId="88" borderId="15" xfId="0" applyNumberFormat="1" applyFont="1" applyFill="1" applyBorder="1" applyAlignment="1" applyProtection="1">
      <alignment horizontal="center" vertical="center" shrinkToFit="1"/>
      <protection locked="0"/>
    </xf>
    <xf numFmtId="49" fontId="196" fillId="88" borderId="17" xfId="0" applyNumberFormat="1" applyFont="1" applyFill="1" applyBorder="1" applyAlignment="1" applyProtection="1">
      <alignment horizontal="center" vertical="center" shrinkToFit="1"/>
      <protection locked="0"/>
    </xf>
    <xf numFmtId="49" fontId="196" fillId="88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Border="1" applyAlignment="1" applyProtection="1">
      <alignment horizontal="center"/>
      <protection locked="0"/>
    </xf>
    <xf numFmtId="0" fontId="4" fillId="0" borderId="112" xfId="0" applyFont="1" applyBorder="1" applyAlignment="1" applyProtection="1">
      <alignment horizontal="center"/>
      <protection locked="0"/>
    </xf>
    <xf numFmtId="0" fontId="4" fillId="56" borderId="24" xfId="0" applyFont="1" applyFill="1" applyBorder="1" applyAlignment="1">
      <alignment horizontal="center" vertical="center"/>
    </xf>
    <xf numFmtId="0" fontId="4" fillId="56" borderId="27" xfId="0" applyFont="1" applyFill="1" applyBorder="1" applyAlignment="1">
      <alignment horizontal="center" vertical="center"/>
    </xf>
    <xf numFmtId="0" fontId="197" fillId="56" borderId="49" xfId="0" applyFont="1" applyFill="1" applyBorder="1" applyAlignment="1">
      <alignment horizontal="center" vertical="center"/>
    </xf>
    <xf numFmtId="0" fontId="197" fillId="56" borderId="47" xfId="0" applyFont="1" applyFill="1" applyBorder="1" applyAlignment="1">
      <alignment horizontal="center" vertical="center"/>
    </xf>
    <xf numFmtId="0" fontId="38" fillId="91" borderId="43" xfId="45" applyFont="1" applyFill="1" applyBorder="1" applyAlignment="1">
      <alignment horizontal="center" vertical="center"/>
      <protection/>
    </xf>
    <xf numFmtId="0" fontId="73" fillId="58" borderId="182" xfId="0" applyFont="1" applyFill="1" applyBorder="1" applyAlignment="1">
      <alignment horizontal="center" vertical="center"/>
    </xf>
    <xf numFmtId="0" fontId="73" fillId="58" borderId="183" xfId="0" applyFont="1" applyFill="1" applyBorder="1" applyAlignment="1">
      <alignment horizontal="center" vertical="center"/>
    </xf>
    <xf numFmtId="0" fontId="73" fillId="58" borderId="184" xfId="0" applyFont="1" applyFill="1" applyBorder="1" applyAlignment="1">
      <alignment horizontal="center" vertical="center"/>
    </xf>
    <xf numFmtId="0" fontId="125" fillId="0" borderId="46" xfId="0" applyFont="1" applyBorder="1" applyAlignment="1" applyProtection="1">
      <alignment horizontal="center" vertical="center"/>
      <protection locked="0"/>
    </xf>
    <xf numFmtId="0" fontId="135" fillId="88" borderId="37" xfId="0" applyFont="1" applyFill="1" applyBorder="1" applyAlignment="1">
      <alignment horizontal="center" vertical="center"/>
    </xf>
    <xf numFmtId="0" fontId="135" fillId="88" borderId="49" xfId="0" applyFont="1" applyFill="1" applyBorder="1" applyAlignment="1">
      <alignment horizontal="center" vertical="center"/>
    </xf>
    <xf numFmtId="0" fontId="135" fillId="88" borderId="47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85" xfId="0" applyFont="1" applyBorder="1" applyAlignment="1" applyProtection="1">
      <alignment horizontal="center"/>
      <protection locked="0"/>
    </xf>
    <xf numFmtId="0" fontId="4" fillId="0" borderId="186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169" fillId="56" borderId="37" xfId="0" applyFont="1" applyFill="1" applyBorder="1" applyAlignment="1">
      <alignment horizontal="center" vertical="center"/>
    </xf>
    <xf numFmtId="0" fontId="169" fillId="56" borderId="49" xfId="0" applyFont="1" applyFill="1" applyBorder="1" applyAlignment="1">
      <alignment horizontal="center" vertical="center"/>
    </xf>
    <xf numFmtId="0" fontId="198" fillId="56" borderId="49" xfId="0" applyFont="1" applyFill="1" applyBorder="1" applyAlignment="1">
      <alignment horizontal="center" vertical="center"/>
    </xf>
    <xf numFmtId="0" fontId="169" fillId="56" borderId="47" xfId="0" applyFont="1" applyFill="1" applyBorder="1" applyAlignment="1">
      <alignment horizontal="center" vertical="center"/>
    </xf>
    <xf numFmtId="0" fontId="187" fillId="88" borderId="176" xfId="0" applyFont="1" applyFill="1" applyBorder="1" applyAlignment="1" applyProtection="1">
      <alignment horizontal="center" vertical="center"/>
      <protection locked="0"/>
    </xf>
    <xf numFmtId="0" fontId="187" fillId="88" borderId="57" xfId="0" applyFont="1" applyFill="1" applyBorder="1" applyAlignment="1" applyProtection="1">
      <alignment horizontal="center" vertical="center"/>
      <protection locked="0"/>
    </xf>
    <xf numFmtId="0" fontId="187" fillId="88" borderId="56" xfId="0" applyFont="1" applyFill="1" applyBorder="1" applyAlignment="1" applyProtection="1">
      <alignment horizontal="center" vertical="center"/>
      <protection locked="0"/>
    </xf>
    <xf numFmtId="0" fontId="4" fillId="56" borderId="49" xfId="0" applyFont="1" applyFill="1" applyBorder="1" applyAlignment="1">
      <alignment horizontal="center" vertical="center"/>
    </xf>
    <xf numFmtId="0" fontId="199" fillId="56" borderId="49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0" fontId="197" fillId="56" borderId="37" xfId="0" applyFont="1" applyFill="1" applyBorder="1" applyAlignment="1">
      <alignment horizontal="center"/>
    </xf>
    <xf numFmtId="0" fontId="197" fillId="56" borderId="49" xfId="0" applyFont="1" applyFill="1" applyBorder="1" applyAlignment="1">
      <alignment horizontal="center"/>
    </xf>
    <xf numFmtId="0" fontId="200" fillId="56" borderId="37" xfId="0" applyFont="1" applyFill="1" applyBorder="1" applyAlignment="1">
      <alignment horizontal="center" vertical="center"/>
    </xf>
    <xf numFmtId="0" fontId="200" fillId="56" borderId="49" xfId="0" applyFont="1" applyFill="1" applyBorder="1" applyAlignment="1">
      <alignment horizontal="center" vertical="center"/>
    </xf>
    <xf numFmtId="0" fontId="196" fillId="88" borderId="62" xfId="0" applyFont="1" applyFill="1" applyBorder="1" applyAlignment="1" applyProtection="1">
      <alignment horizontal="center" vertical="center" shrinkToFit="1"/>
      <protection locked="0"/>
    </xf>
    <xf numFmtId="0" fontId="196" fillId="88" borderId="63" xfId="0" applyFont="1" applyFill="1" applyBorder="1" applyAlignment="1" applyProtection="1">
      <alignment horizontal="center" vertical="center" shrinkToFit="1"/>
      <protection locked="0"/>
    </xf>
    <xf numFmtId="0" fontId="196" fillId="88" borderId="187" xfId="0" applyFont="1" applyFill="1" applyBorder="1" applyAlignment="1" applyProtection="1">
      <alignment horizontal="center" vertical="center" shrinkToFit="1"/>
      <protection locked="0"/>
    </xf>
    <xf numFmtId="0" fontId="201" fillId="5" borderId="67" xfId="0" applyFont="1" applyFill="1" applyBorder="1" applyAlignment="1" applyProtection="1">
      <alignment horizontal="center" vertical="center"/>
      <protection locked="0"/>
    </xf>
    <xf numFmtId="0" fontId="201" fillId="5" borderId="63" xfId="0" applyFont="1" applyFill="1" applyBorder="1" applyAlignment="1" applyProtection="1">
      <alignment horizontal="center" vertical="center"/>
      <protection locked="0"/>
    </xf>
    <xf numFmtId="0" fontId="201" fillId="5" borderId="187" xfId="0" applyFont="1" applyFill="1" applyBorder="1" applyAlignment="1" applyProtection="1">
      <alignment horizontal="center" vertical="center"/>
      <protection locked="0"/>
    </xf>
    <xf numFmtId="0" fontId="202" fillId="5" borderId="67" xfId="0" applyFont="1" applyFill="1" applyBorder="1" applyAlignment="1" applyProtection="1">
      <alignment horizontal="center" vertical="center"/>
      <protection locked="0"/>
    </xf>
    <xf numFmtId="0" fontId="202" fillId="5" borderId="63" xfId="0" applyFont="1" applyFill="1" applyBorder="1" applyAlignment="1" applyProtection="1">
      <alignment horizontal="center" vertical="center"/>
      <protection locked="0"/>
    </xf>
    <xf numFmtId="0" fontId="202" fillId="5" borderId="187" xfId="0" applyFont="1" applyFill="1" applyBorder="1" applyAlignment="1" applyProtection="1">
      <alignment horizontal="center" vertical="center"/>
      <protection locked="0"/>
    </xf>
    <xf numFmtId="0" fontId="41" fillId="57" borderId="55" xfId="0" applyFont="1" applyFill="1" applyBorder="1" applyAlignment="1">
      <alignment horizontal="center"/>
    </xf>
    <xf numFmtId="0" fontId="41" fillId="57" borderId="57" xfId="0" applyFont="1" applyFill="1" applyBorder="1" applyAlignment="1">
      <alignment horizontal="center"/>
    </xf>
    <xf numFmtId="0" fontId="41" fillId="57" borderId="56" xfId="0" applyFont="1" applyFill="1" applyBorder="1" applyAlignment="1">
      <alignment horizontal="center"/>
    </xf>
    <xf numFmtId="0" fontId="74" fillId="58" borderId="55" xfId="0" applyFont="1" applyFill="1" applyBorder="1" applyAlignment="1">
      <alignment horizontal="right" vertical="center"/>
    </xf>
    <xf numFmtId="0" fontId="74" fillId="58" borderId="57" xfId="0" applyFont="1" applyFill="1" applyBorder="1" applyAlignment="1">
      <alignment horizontal="right" vertical="center"/>
    </xf>
    <xf numFmtId="0" fontId="197" fillId="5" borderId="57" xfId="0" applyFont="1" applyFill="1" applyBorder="1" applyAlignment="1" applyProtection="1">
      <alignment horizontal="center" vertical="center"/>
      <protection locked="0"/>
    </xf>
    <xf numFmtId="0" fontId="197" fillId="5" borderId="56" xfId="0" applyFont="1" applyFill="1" applyBorder="1" applyAlignment="1" applyProtection="1">
      <alignment horizontal="center" vertical="center"/>
      <protection locked="0"/>
    </xf>
    <xf numFmtId="0" fontId="197" fillId="5" borderId="18" xfId="0" applyFont="1" applyFill="1" applyBorder="1" applyAlignment="1" applyProtection="1">
      <alignment horizontal="center" vertical="center" shrinkToFit="1"/>
      <protection locked="0"/>
    </xf>
    <xf numFmtId="0" fontId="197" fillId="5" borderId="31" xfId="0" applyFont="1" applyFill="1" applyBorder="1" applyAlignment="1" applyProtection="1">
      <alignment horizontal="center" vertical="center" shrinkToFit="1"/>
      <protection locked="0"/>
    </xf>
    <xf numFmtId="0" fontId="4" fillId="56" borderId="36" xfId="0" applyFont="1" applyFill="1" applyBorder="1" applyAlignment="1">
      <alignment horizontal="center" vertical="center"/>
    </xf>
    <xf numFmtId="0" fontId="4" fillId="56" borderId="167" xfId="0" applyFont="1" applyFill="1" applyBorder="1" applyAlignment="1">
      <alignment horizontal="center" vertical="center"/>
    </xf>
    <xf numFmtId="0" fontId="4" fillId="56" borderId="188" xfId="0" applyFont="1" applyFill="1" applyBorder="1" applyAlignment="1">
      <alignment horizontal="center" vertical="center"/>
    </xf>
    <xf numFmtId="0" fontId="4" fillId="56" borderId="189" xfId="0" applyFont="1" applyFill="1" applyBorder="1" applyAlignment="1">
      <alignment horizontal="center" vertical="center"/>
    </xf>
    <xf numFmtId="0" fontId="133" fillId="0" borderId="46" xfId="0" applyFont="1" applyBorder="1" applyAlignment="1">
      <alignment horizontal="center" vertical="center"/>
    </xf>
    <xf numFmtId="0" fontId="133" fillId="0" borderId="0" xfId="0" applyFont="1" applyBorder="1" applyAlignment="1">
      <alignment horizontal="center" vertical="center"/>
    </xf>
    <xf numFmtId="0" fontId="133" fillId="0" borderId="19" xfId="0" applyFont="1" applyBorder="1" applyAlignment="1">
      <alignment horizontal="center" vertical="center"/>
    </xf>
    <xf numFmtId="0" fontId="133" fillId="0" borderId="18" xfId="0" applyFont="1" applyBorder="1" applyAlignment="1">
      <alignment horizontal="center" vertical="center"/>
    </xf>
    <xf numFmtId="0" fontId="195" fillId="88" borderId="52" xfId="0" applyFont="1" applyFill="1" applyBorder="1" applyAlignment="1" applyProtection="1">
      <alignment horizontal="center" vertical="center"/>
      <protection locked="0"/>
    </xf>
    <xf numFmtId="0" fontId="14" fillId="42" borderId="190" xfId="0" applyFont="1" applyFill="1" applyBorder="1" applyAlignment="1">
      <alignment horizontal="center"/>
    </xf>
    <xf numFmtId="0" fontId="14" fillId="42" borderId="191" xfId="0" applyFont="1" applyFill="1" applyBorder="1" applyAlignment="1">
      <alignment horizontal="center"/>
    </xf>
    <xf numFmtId="0" fontId="14" fillId="42" borderId="192" xfId="0" applyFont="1" applyFill="1" applyBorder="1" applyAlignment="1">
      <alignment horizontal="center"/>
    </xf>
    <xf numFmtId="174" fontId="187" fillId="88" borderId="176" xfId="0" applyNumberFormat="1" applyFont="1" applyFill="1" applyBorder="1" applyAlignment="1" applyProtection="1">
      <alignment horizontal="center" vertical="center"/>
      <protection locked="0"/>
    </xf>
    <xf numFmtId="174" fontId="187" fillId="88" borderId="57" xfId="0" applyNumberFormat="1" applyFont="1" applyFill="1" applyBorder="1" applyAlignment="1" applyProtection="1">
      <alignment horizontal="center" vertical="center"/>
      <protection locked="0"/>
    </xf>
    <xf numFmtId="174" fontId="187" fillId="88" borderId="56" xfId="0" applyNumberFormat="1" applyFont="1" applyFill="1" applyBorder="1" applyAlignment="1" applyProtection="1">
      <alignment horizontal="center" vertical="center"/>
      <protection locked="0"/>
    </xf>
    <xf numFmtId="0" fontId="196" fillId="5" borderId="19" xfId="0" applyFont="1" applyFill="1" applyBorder="1" applyAlignment="1" applyProtection="1">
      <alignment horizontal="center" vertical="center"/>
      <protection locked="0"/>
    </xf>
    <xf numFmtId="0" fontId="196" fillId="5" borderId="18" xfId="0" applyFont="1" applyFill="1" applyBorder="1" applyAlignment="1" applyProtection="1">
      <alignment horizontal="center" vertical="center"/>
      <protection locked="0"/>
    </xf>
    <xf numFmtId="0" fontId="196" fillId="5" borderId="31" xfId="0" applyFont="1" applyFill="1" applyBorder="1" applyAlignment="1" applyProtection="1">
      <alignment horizontal="center" vertical="center"/>
      <protection locked="0"/>
    </xf>
    <xf numFmtId="0" fontId="3" fillId="58" borderId="46" xfId="0" applyFont="1" applyFill="1" applyBorder="1" applyAlignment="1">
      <alignment horizontal="center" vertical="center"/>
    </xf>
    <xf numFmtId="0" fontId="196" fillId="5" borderId="193" xfId="0" applyFont="1" applyFill="1" applyBorder="1" applyAlignment="1" applyProtection="1">
      <alignment horizontal="center" vertical="center"/>
      <protection locked="0"/>
    </xf>
    <xf numFmtId="0" fontId="196" fillId="5" borderId="114" xfId="0" applyFont="1" applyFill="1" applyBorder="1" applyAlignment="1" applyProtection="1">
      <alignment horizontal="center" vertical="center"/>
      <protection locked="0"/>
    </xf>
    <xf numFmtId="0" fontId="196" fillId="5" borderId="194" xfId="0" applyFont="1" applyFill="1" applyBorder="1" applyAlignment="1" applyProtection="1">
      <alignment horizontal="center" vertical="center"/>
      <protection locked="0"/>
    </xf>
    <xf numFmtId="0" fontId="203" fillId="88" borderId="176" xfId="0" applyFont="1" applyFill="1" applyBorder="1" applyAlignment="1" applyProtection="1">
      <alignment horizontal="center" vertical="center"/>
      <protection locked="0"/>
    </xf>
    <xf numFmtId="0" fontId="203" fillId="88" borderId="57" xfId="0" applyFont="1" applyFill="1" applyBorder="1" applyAlignment="1" applyProtection="1">
      <alignment horizontal="center" vertical="center"/>
      <protection locked="0"/>
    </xf>
    <xf numFmtId="0" fontId="203" fillId="88" borderId="56" xfId="0" applyFont="1" applyFill="1" applyBorder="1" applyAlignment="1" applyProtection="1">
      <alignment horizontal="center" vertical="center"/>
      <protection locked="0"/>
    </xf>
    <xf numFmtId="0" fontId="198" fillId="58" borderId="55" xfId="0" applyFont="1" applyFill="1" applyBorder="1" applyAlignment="1">
      <alignment horizontal="right" vertical="center"/>
    </xf>
    <xf numFmtId="0" fontId="198" fillId="58" borderId="57" xfId="0" applyFont="1" applyFill="1" applyBorder="1" applyAlignment="1">
      <alignment horizontal="right" vertical="center"/>
    </xf>
    <xf numFmtId="0" fontId="186" fillId="58" borderId="36" xfId="0" applyFont="1" applyFill="1" applyBorder="1" applyAlignment="1">
      <alignment horizontal="right" vertical="center"/>
    </xf>
    <xf numFmtId="0" fontId="186" fillId="58" borderId="19" xfId="0" applyFont="1" applyFill="1" applyBorder="1" applyAlignment="1">
      <alignment horizontal="right" vertical="center"/>
    </xf>
    <xf numFmtId="0" fontId="187" fillId="88" borderId="70" xfId="0" applyFont="1" applyFill="1" applyBorder="1" applyAlignment="1" applyProtection="1">
      <alignment horizontal="center" vertical="center"/>
      <protection locked="0"/>
    </xf>
    <xf numFmtId="0" fontId="187" fillId="88" borderId="52" xfId="0" applyFont="1" applyFill="1" applyBorder="1" applyAlignment="1" applyProtection="1">
      <alignment horizontal="center" vertical="center"/>
      <protection locked="0"/>
    </xf>
    <xf numFmtId="0" fontId="187" fillId="88" borderId="24" xfId="0" applyFont="1" applyFill="1" applyBorder="1" applyAlignment="1" applyProtection="1">
      <alignment horizontal="center" vertical="center"/>
      <protection locked="0"/>
    </xf>
    <xf numFmtId="0" fontId="187" fillId="88" borderId="109" xfId="0" applyFont="1" applyFill="1" applyBorder="1" applyAlignment="1" applyProtection="1">
      <alignment horizontal="center" vertical="center"/>
      <protection locked="0"/>
    </xf>
    <xf numFmtId="0" fontId="187" fillId="88" borderId="18" xfId="0" applyFont="1" applyFill="1" applyBorder="1" applyAlignment="1" applyProtection="1">
      <alignment horizontal="center" vertical="center"/>
      <protection locked="0"/>
    </xf>
    <xf numFmtId="0" fontId="187" fillId="88" borderId="31" xfId="0" applyFont="1" applyFill="1" applyBorder="1" applyAlignment="1" applyProtection="1">
      <alignment horizontal="center" vertical="center"/>
      <protection locked="0"/>
    </xf>
    <xf numFmtId="0" fontId="196" fillId="88" borderId="36" xfId="0" applyFont="1" applyFill="1" applyBorder="1" applyAlignment="1" applyProtection="1">
      <alignment horizontal="center" vertical="center"/>
      <protection locked="0"/>
    </xf>
    <xf numFmtId="0" fontId="196" fillId="88" borderId="52" xfId="0" applyFont="1" applyFill="1" applyBorder="1" applyAlignment="1" applyProtection="1">
      <alignment horizontal="center" vertical="center"/>
      <protection locked="0"/>
    </xf>
    <xf numFmtId="0" fontId="196" fillId="88" borderId="24" xfId="0" applyFont="1" applyFill="1" applyBorder="1" applyAlignment="1" applyProtection="1">
      <alignment horizontal="center" vertical="center"/>
      <protection locked="0"/>
    </xf>
    <xf numFmtId="0" fontId="42" fillId="0" borderId="4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172" fontId="99" fillId="0" borderId="81" xfId="0" applyNumberFormat="1" applyFont="1" applyBorder="1" applyAlignment="1">
      <alignment horizontal="center"/>
    </xf>
    <xf numFmtId="172" fontId="99" fillId="0" borderId="110" xfId="0" applyNumberFormat="1" applyFont="1" applyBorder="1" applyAlignment="1">
      <alignment horizontal="center"/>
    </xf>
    <xf numFmtId="172" fontId="99" fillId="0" borderId="195" xfId="0" applyNumberFormat="1" applyFont="1" applyBorder="1" applyAlignment="1">
      <alignment horizontal="center"/>
    </xf>
    <xf numFmtId="172" fontId="99" fillId="0" borderId="159" xfId="0" applyNumberFormat="1" applyFont="1" applyBorder="1" applyAlignment="1">
      <alignment horizontal="center"/>
    </xf>
    <xf numFmtId="172" fontId="42" fillId="0" borderId="91" xfId="0" applyNumberFormat="1" applyFont="1" applyBorder="1" applyAlignment="1">
      <alignment horizontal="center"/>
    </xf>
    <xf numFmtId="172" fontId="42" fillId="0" borderId="17" xfId="0" applyNumberFormat="1" applyFont="1" applyBorder="1" applyAlignment="1">
      <alignment horizontal="center"/>
    </xf>
    <xf numFmtId="172" fontId="99" fillId="0" borderId="74" xfId="0" applyNumberFormat="1" applyFont="1" applyBorder="1" applyAlignment="1">
      <alignment horizontal="center"/>
    </xf>
    <xf numFmtId="172" fontId="99" fillId="0" borderId="14" xfId="0" applyNumberFormat="1" applyFont="1" applyBorder="1" applyAlignment="1">
      <alignment horizontal="center"/>
    </xf>
    <xf numFmtId="0" fontId="171" fillId="0" borderId="63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 shrinkToFit="1"/>
    </xf>
    <xf numFmtId="0" fontId="74" fillId="0" borderId="52" xfId="0" applyFont="1" applyBorder="1" applyAlignment="1">
      <alignment horizontal="center" vertical="center" shrinkToFit="1"/>
    </xf>
    <xf numFmtId="0" fontId="74" fillId="0" borderId="175" xfId="0" applyFont="1" applyBorder="1" applyAlignment="1">
      <alignment horizontal="center" vertical="center" shrinkToFit="1"/>
    </xf>
    <xf numFmtId="0" fontId="74" fillId="0" borderId="46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 shrinkToFit="1"/>
    </xf>
    <xf numFmtId="0" fontId="74" fillId="0" borderId="112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0" fontId="204" fillId="0" borderId="0" xfId="0" applyFont="1" applyBorder="1" applyAlignment="1">
      <alignment horizontal="center" vertical="center"/>
    </xf>
    <xf numFmtId="0" fontId="204" fillId="0" borderId="0" xfId="0" applyFont="1" applyBorder="1" applyAlignment="1">
      <alignment horizontal="center"/>
    </xf>
    <xf numFmtId="0" fontId="171" fillId="0" borderId="196" xfId="0" applyFont="1" applyFill="1" applyBorder="1" applyAlignment="1">
      <alignment horizontal="center" vertical="center"/>
    </xf>
    <xf numFmtId="0" fontId="171" fillId="0" borderId="0" xfId="0" applyFont="1" applyFill="1" applyBorder="1" applyAlignment="1">
      <alignment horizontal="center" vertical="center"/>
    </xf>
    <xf numFmtId="0" fontId="171" fillId="0" borderId="18" xfId="0" applyFont="1" applyBorder="1" applyAlignment="1">
      <alignment horizontal="center" vertical="center"/>
    </xf>
    <xf numFmtId="0" fontId="17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172" fontId="36" fillId="0" borderId="10" xfId="0" applyNumberFormat="1" applyFont="1" applyBorder="1" applyAlignment="1">
      <alignment horizontal="center" vertical="center"/>
    </xf>
    <xf numFmtId="172" fontId="36" fillId="0" borderId="27" xfId="0" applyNumberFormat="1" applyFont="1" applyBorder="1" applyAlignment="1">
      <alignment horizontal="center" vertical="center"/>
    </xf>
    <xf numFmtId="0" fontId="140" fillId="0" borderId="46" xfId="0" applyFont="1" applyBorder="1" applyAlignment="1">
      <alignment horizontal="center"/>
    </xf>
    <xf numFmtId="0" fontId="140" fillId="0" borderId="0" xfId="0" applyFont="1" applyBorder="1" applyAlignment="1">
      <alignment horizontal="center"/>
    </xf>
    <xf numFmtId="0" fontId="42" fillId="0" borderId="46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42" fillId="0" borderId="112" xfId="0" applyNumberFormat="1" applyFont="1" applyBorder="1" applyAlignment="1">
      <alignment horizontal="center" vertical="center"/>
    </xf>
    <xf numFmtId="0" fontId="42" fillId="0" borderId="19" xfId="0" applyNumberFormat="1" applyFont="1" applyBorder="1" applyAlignment="1">
      <alignment horizontal="center" vertical="center"/>
    </xf>
    <xf numFmtId="0" fontId="42" fillId="0" borderId="18" xfId="0" applyNumberFormat="1" applyFont="1" applyBorder="1" applyAlignment="1">
      <alignment horizontal="center" vertical="center"/>
    </xf>
    <xf numFmtId="0" fontId="42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1" fillId="0" borderId="0" xfId="0" applyFont="1" applyBorder="1" applyAlignment="1">
      <alignment horizontal="center" vertical="center"/>
    </xf>
    <xf numFmtId="172" fontId="36" fillId="0" borderId="0" xfId="0" applyNumberFormat="1" applyFont="1" applyBorder="1" applyAlignment="1">
      <alignment horizontal="center" vertical="center"/>
    </xf>
    <xf numFmtId="0" fontId="171" fillId="0" borderId="52" xfId="0" applyFont="1" applyBorder="1" applyAlignment="1">
      <alignment horizontal="center" vertical="center"/>
    </xf>
    <xf numFmtId="20" fontId="74" fillId="0" borderId="0" xfId="0" applyNumberFormat="1" applyFont="1" applyAlignment="1" applyProtection="1">
      <alignment horizontal="left" vertical="center"/>
      <protection/>
    </xf>
    <xf numFmtId="0" fontId="74" fillId="0" borderId="0" xfId="0" applyFont="1" applyAlignment="1" applyProtection="1">
      <alignment horizontal="left" vertical="center"/>
      <protection/>
    </xf>
    <xf numFmtId="0" fontId="171" fillId="0" borderId="157" xfId="0" applyFont="1" applyBorder="1" applyAlignment="1">
      <alignment horizontal="center" vertical="center"/>
    </xf>
    <xf numFmtId="0" fontId="171" fillId="0" borderId="17" xfId="0" applyFont="1" applyBorder="1" applyAlignment="1">
      <alignment horizontal="center" vertical="center"/>
    </xf>
    <xf numFmtId="0" fontId="171" fillId="0" borderId="197" xfId="0" applyFont="1" applyBorder="1" applyAlignment="1">
      <alignment horizontal="center" vertical="center"/>
    </xf>
    <xf numFmtId="0" fontId="205" fillId="0" borderId="0" xfId="0" applyFont="1" applyAlignment="1">
      <alignment horizontal="left" vertical="center"/>
    </xf>
    <xf numFmtId="0" fontId="205" fillId="0" borderId="0" xfId="0" applyFont="1" applyBorder="1" applyAlignment="1">
      <alignment horizontal="left" vertical="center"/>
    </xf>
    <xf numFmtId="14" fontId="74" fillId="0" borderId="0" xfId="0" applyNumberFormat="1" applyFont="1" applyAlignment="1" applyProtection="1">
      <alignment horizontal="center" vertical="center"/>
      <protection/>
    </xf>
    <xf numFmtId="0" fontId="204" fillId="0" borderId="0" xfId="0" applyFont="1" applyAlignment="1">
      <alignment horizontal="center" vertical="center"/>
    </xf>
    <xf numFmtId="0" fontId="73" fillId="0" borderId="0" xfId="0" applyFont="1" applyAlignment="1" applyProtection="1">
      <alignment horizontal="center" vertical="center"/>
      <protection/>
    </xf>
    <xf numFmtId="0" fontId="171" fillId="0" borderId="62" xfId="0" applyFont="1" applyBorder="1" applyAlignment="1">
      <alignment horizontal="center" vertical="center"/>
    </xf>
    <xf numFmtId="172" fontId="42" fillId="0" borderId="185" xfId="0" applyNumberFormat="1" applyFont="1" applyBorder="1" applyAlignment="1">
      <alignment horizontal="center" vertical="center"/>
    </xf>
    <xf numFmtId="172" fontId="42" fillId="0" borderId="29" xfId="0" applyNumberFormat="1" applyFont="1" applyBorder="1" applyAlignment="1">
      <alignment horizontal="center" vertical="center"/>
    </xf>
    <xf numFmtId="172" fontId="99" fillId="0" borderId="77" xfId="0" applyNumberFormat="1" applyFont="1" applyBorder="1" applyAlignment="1">
      <alignment horizontal="center" vertical="center"/>
    </xf>
    <xf numFmtId="172" fontId="99" fillId="0" borderId="181" xfId="0" applyNumberFormat="1" applyFont="1" applyBorder="1" applyAlignment="1">
      <alignment horizontal="center" vertical="center"/>
    </xf>
    <xf numFmtId="0" fontId="29" fillId="0" borderId="46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112" xfId="0" applyNumberFormat="1" applyFont="1" applyBorder="1" applyAlignment="1">
      <alignment horizontal="center" vertical="center"/>
    </xf>
    <xf numFmtId="0" fontId="171" fillId="0" borderId="36" xfId="0" applyFont="1" applyBorder="1" applyAlignment="1">
      <alignment horizontal="center" vertical="center"/>
    </xf>
    <xf numFmtId="0" fontId="171" fillId="0" borderId="175" xfId="0" applyFont="1" applyBorder="1" applyAlignment="1">
      <alignment horizontal="center" vertical="center"/>
    </xf>
    <xf numFmtId="0" fontId="171" fillId="0" borderId="198" xfId="0" applyFont="1" applyBorder="1" applyAlignment="1">
      <alignment horizontal="center" vertical="center"/>
    </xf>
    <xf numFmtId="0" fontId="171" fillId="0" borderId="107" xfId="0" applyFont="1" applyBorder="1" applyAlignment="1">
      <alignment horizontal="center" vertical="center"/>
    </xf>
    <xf numFmtId="0" fontId="171" fillId="0" borderId="25" xfId="0" applyFont="1" applyBorder="1" applyAlignment="1">
      <alignment horizontal="center" vertical="center"/>
    </xf>
    <xf numFmtId="0" fontId="206" fillId="0" borderId="110" xfId="0" applyFont="1" applyBorder="1" applyAlignment="1">
      <alignment horizontal="center" vertical="center" shrinkToFit="1"/>
    </xf>
    <xf numFmtId="0" fontId="206" fillId="0" borderId="18" xfId="0" applyFont="1" applyBorder="1" applyAlignment="1">
      <alignment horizontal="center" vertical="center" shrinkToFit="1"/>
    </xf>
    <xf numFmtId="0" fontId="207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04" fillId="0" borderId="0" xfId="0" applyFont="1" applyAlignment="1">
      <alignment vertical="center"/>
    </xf>
    <xf numFmtId="0" fontId="208" fillId="0" borderId="0" xfId="0" applyFont="1" applyAlignment="1">
      <alignment horizontal="center" vertical="center"/>
    </xf>
    <xf numFmtId="0" fontId="171" fillId="0" borderId="187" xfId="0" applyFont="1" applyBorder="1" applyAlignment="1">
      <alignment horizontal="center" vertical="center"/>
    </xf>
    <xf numFmtId="172" fontId="99" fillId="0" borderId="74" xfId="0" applyNumberFormat="1" applyFont="1" applyBorder="1" applyAlignment="1">
      <alignment horizontal="center" vertical="center"/>
    </xf>
    <xf numFmtId="172" fontId="99" fillId="0" borderId="199" xfId="0" applyNumberFormat="1" applyFont="1" applyBorder="1" applyAlignment="1">
      <alignment horizontal="center" vertical="center"/>
    </xf>
    <xf numFmtId="172" fontId="99" fillId="0" borderId="14" xfId="0" applyNumberFormat="1" applyFont="1" applyBorder="1" applyAlignment="1">
      <alignment horizontal="center" vertical="center"/>
    </xf>
    <xf numFmtId="0" fontId="177" fillId="59" borderId="0" xfId="0" applyFont="1" applyFill="1" applyAlignment="1">
      <alignment horizontal="center" vertical="center"/>
    </xf>
    <xf numFmtId="0" fontId="205" fillId="0" borderId="0" xfId="0" applyFont="1" applyAlignment="1">
      <alignment horizontal="right" vertical="center"/>
    </xf>
    <xf numFmtId="0" fontId="205" fillId="0" borderId="0" xfId="0" applyFont="1" applyBorder="1" applyAlignment="1">
      <alignment horizontal="right" vertical="center"/>
    </xf>
    <xf numFmtId="0" fontId="179" fillId="0" borderId="46" xfId="0" applyFont="1" applyBorder="1" applyAlignment="1">
      <alignment horizontal="center" vertical="center"/>
    </xf>
    <xf numFmtId="0" fontId="179" fillId="0" borderId="0" xfId="0" applyFont="1" applyBorder="1" applyAlignment="1">
      <alignment horizontal="center" vertical="center"/>
    </xf>
    <xf numFmtId="0" fontId="179" fillId="0" borderId="27" xfId="0" applyFont="1" applyBorder="1" applyAlignment="1">
      <alignment horizontal="center" vertical="center"/>
    </xf>
    <xf numFmtId="172" fontId="99" fillId="0" borderId="86" xfId="0" applyNumberFormat="1" applyFont="1" applyBorder="1" applyAlignment="1">
      <alignment horizontal="center" vertical="center"/>
    </xf>
    <xf numFmtId="172" fontId="99" fillId="0" borderId="200" xfId="0" applyNumberFormat="1" applyFont="1" applyBorder="1" applyAlignment="1">
      <alignment horizontal="center" vertical="center"/>
    </xf>
    <xf numFmtId="0" fontId="171" fillId="0" borderId="116" xfId="0" applyFont="1" applyBorder="1" applyAlignment="1">
      <alignment horizontal="center" vertical="center"/>
    </xf>
    <xf numFmtId="0" fontId="171" fillId="0" borderId="110" xfId="0" applyFont="1" applyBorder="1" applyAlignment="1">
      <alignment horizontal="center" vertical="center"/>
    </xf>
    <xf numFmtId="0" fontId="171" fillId="0" borderId="111" xfId="0" applyFont="1" applyBorder="1" applyAlignment="1">
      <alignment horizontal="center" vertical="center"/>
    </xf>
    <xf numFmtId="0" fontId="171" fillId="0" borderId="72" xfId="0" applyFont="1" applyBorder="1" applyAlignment="1">
      <alignment horizontal="center" vertical="center"/>
    </xf>
    <xf numFmtId="172" fontId="99" fillId="0" borderId="201" xfId="0" applyNumberFormat="1" applyFont="1" applyBorder="1" applyAlignment="1">
      <alignment horizontal="center" vertical="center"/>
    </xf>
    <xf numFmtId="172" fontId="99" fillId="0" borderId="195" xfId="0" applyNumberFormat="1" applyFont="1" applyBorder="1" applyAlignment="1">
      <alignment horizontal="center" vertical="center"/>
    </xf>
    <xf numFmtId="172" fontId="99" fillId="0" borderId="202" xfId="0" applyNumberFormat="1" applyFont="1" applyBorder="1" applyAlignment="1">
      <alignment horizontal="center" vertical="center"/>
    </xf>
    <xf numFmtId="172" fontId="42" fillId="0" borderId="18" xfId="0" applyNumberFormat="1" applyFont="1" applyBorder="1" applyAlignment="1">
      <alignment horizontal="center" vertical="center"/>
    </xf>
    <xf numFmtId="172" fontId="99" fillId="0" borderId="81" xfId="0" applyNumberFormat="1" applyFont="1" applyBorder="1" applyAlignment="1">
      <alignment horizontal="center" vertical="center"/>
    </xf>
    <xf numFmtId="172" fontId="99" fillId="0" borderId="110" xfId="0" applyNumberFormat="1" applyFont="1" applyBorder="1" applyAlignment="1">
      <alignment horizontal="center" vertical="center"/>
    </xf>
    <xf numFmtId="172" fontId="99" fillId="0" borderId="88" xfId="0" applyNumberFormat="1" applyFont="1" applyBorder="1" applyAlignment="1">
      <alignment horizontal="center" vertical="center"/>
    </xf>
    <xf numFmtId="172" fontId="99" fillId="0" borderId="203" xfId="0" applyNumberFormat="1" applyFont="1" applyBorder="1" applyAlignment="1">
      <alignment horizontal="center" vertical="center"/>
    </xf>
    <xf numFmtId="172" fontId="42" fillId="0" borderId="81" xfId="0" applyNumberFormat="1" applyFont="1" applyBorder="1" applyAlignment="1">
      <alignment horizontal="center" vertical="center"/>
    </xf>
    <xf numFmtId="172" fontId="42" fillId="0" borderId="111" xfId="0" applyNumberFormat="1" applyFont="1" applyBorder="1" applyAlignment="1">
      <alignment horizontal="center" vertical="center"/>
    </xf>
    <xf numFmtId="0" fontId="209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172" fontId="139" fillId="0" borderId="55" xfId="0" applyNumberFormat="1" applyFont="1" applyBorder="1" applyAlignment="1">
      <alignment horizontal="center" vertical="center"/>
    </xf>
    <xf numFmtId="172" fontId="139" fillId="0" borderId="57" xfId="0" applyNumberFormat="1" applyFont="1" applyBorder="1" applyAlignment="1">
      <alignment horizontal="center" vertical="center"/>
    </xf>
    <xf numFmtId="172" fontId="29" fillId="0" borderId="17" xfId="0" applyNumberFormat="1" applyFont="1" applyBorder="1" applyAlignment="1">
      <alignment horizontal="center" vertical="center"/>
    </xf>
    <xf numFmtId="172" fontId="29" fillId="0" borderId="7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72" fontId="42" fillId="0" borderId="91" xfId="0" applyNumberFormat="1" applyFont="1" applyBorder="1" applyAlignment="1">
      <alignment horizontal="center" vertical="center"/>
    </xf>
    <xf numFmtId="172" fontId="42" fillId="0" borderId="197" xfId="0" applyNumberFormat="1" applyFont="1" applyBorder="1" applyAlignment="1">
      <alignment horizontal="center" vertical="center"/>
    </xf>
    <xf numFmtId="172" fontId="36" fillId="0" borderId="17" xfId="0" applyNumberFormat="1" applyFont="1" applyBorder="1" applyAlignment="1">
      <alignment horizontal="center" vertical="center"/>
    </xf>
    <xf numFmtId="172" fontId="36" fillId="0" borderId="71" xfId="0" applyNumberFormat="1" applyFont="1" applyBorder="1" applyAlignment="1">
      <alignment horizontal="center" vertical="center"/>
    </xf>
    <xf numFmtId="0" fontId="97" fillId="0" borderId="46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172" fontId="29" fillId="0" borderId="15" xfId="0" applyNumberFormat="1" applyFont="1" applyBorder="1" applyAlignment="1">
      <alignment horizontal="center" vertical="center"/>
    </xf>
    <xf numFmtId="172" fontId="29" fillId="0" borderId="197" xfId="0" applyNumberFormat="1" applyFont="1" applyBorder="1" applyAlignment="1">
      <alignment horizontal="center" vertical="center"/>
    </xf>
    <xf numFmtId="172" fontId="36" fillId="0" borderId="157" xfId="0" applyNumberFormat="1" applyFont="1" applyBorder="1" applyAlignment="1">
      <alignment horizontal="center" vertical="center"/>
    </xf>
    <xf numFmtId="0" fontId="171" fillId="0" borderId="105" xfId="0" applyFont="1" applyBorder="1" applyAlignment="1">
      <alignment horizontal="center" vertical="center"/>
    </xf>
    <xf numFmtId="0" fontId="171" fillId="0" borderId="113" xfId="0" applyFont="1" applyBorder="1" applyAlignment="1">
      <alignment horizontal="center" vertical="center"/>
    </xf>
    <xf numFmtId="172" fontId="210" fillId="0" borderId="57" xfId="0" applyNumberFormat="1" applyFont="1" applyBorder="1" applyAlignment="1">
      <alignment horizontal="center" vertical="center"/>
    </xf>
    <xf numFmtId="172" fontId="210" fillId="0" borderId="56" xfId="0" applyNumberFormat="1" applyFont="1" applyBorder="1" applyAlignment="1">
      <alignment horizontal="center" vertical="center"/>
    </xf>
    <xf numFmtId="172" fontId="210" fillId="0" borderId="55" xfId="0" applyNumberFormat="1" applyFont="1" applyBorder="1" applyAlignment="1">
      <alignment horizontal="center" vertical="center"/>
    </xf>
    <xf numFmtId="0" fontId="211" fillId="0" borderId="57" xfId="0" applyFont="1" applyBorder="1" applyAlignment="1">
      <alignment horizontal="center" vertical="center"/>
    </xf>
    <xf numFmtId="0" fontId="211" fillId="0" borderId="56" xfId="0" applyFont="1" applyBorder="1" applyAlignment="1">
      <alignment horizontal="center" vertical="center"/>
    </xf>
    <xf numFmtId="0" fontId="211" fillId="0" borderId="5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171" fillId="0" borderId="57" xfId="0" applyFont="1" applyBorder="1" applyAlignment="1">
      <alignment horizontal="center" vertical="center"/>
    </xf>
    <xf numFmtId="0" fontId="37" fillId="78" borderId="204" xfId="45" applyFont="1" applyFill="1" applyBorder="1" applyAlignment="1" applyProtection="1">
      <alignment horizontal="center" vertical="center"/>
      <protection/>
    </xf>
    <xf numFmtId="0" fontId="37" fillId="78" borderId="205" xfId="45" applyFont="1" applyFill="1" applyBorder="1" applyAlignment="1" applyProtection="1">
      <alignment horizontal="center" vertical="center"/>
      <protection/>
    </xf>
    <xf numFmtId="0" fontId="32" fillId="60" borderId="206" xfId="45" applyFont="1" applyFill="1" applyBorder="1" applyAlignment="1">
      <alignment horizontal="center" vertical="center"/>
      <protection/>
    </xf>
    <xf numFmtId="0" fontId="32" fillId="60" borderId="110" xfId="45" applyFont="1" applyFill="1" applyBorder="1" applyAlignment="1">
      <alignment horizontal="center" vertical="center"/>
      <protection/>
    </xf>
    <xf numFmtId="0" fontId="32" fillId="60" borderId="207" xfId="45" applyFont="1" applyFill="1" applyBorder="1" applyAlignment="1">
      <alignment horizontal="center" vertical="center"/>
      <protection/>
    </xf>
    <xf numFmtId="0" fontId="32" fillId="60" borderId="111" xfId="45" applyFont="1" applyFill="1" applyBorder="1" applyAlignment="1">
      <alignment horizontal="center" vertical="center"/>
      <protection/>
    </xf>
    <xf numFmtId="0" fontId="56" fillId="77" borderId="0" xfId="45" applyFont="1" applyFill="1" applyBorder="1" applyAlignment="1" applyProtection="1">
      <alignment horizontal="center"/>
      <protection/>
    </xf>
    <xf numFmtId="0" fontId="56" fillId="77" borderId="112" xfId="45" applyFont="1" applyFill="1" applyBorder="1" applyAlignment="1" applyProtection="1">
      <alignment horizontal="center"/>
      <protection/>
    </xf>
    <xf numFmtId="0" fontId="34" fillId="77" borderId="101" xfId="45" applyFont="1" applyFill="1" applyBorder="1" applyAlignment="1" applyProtection="1">
      <alignment horizontal="center"/>
      <protection/>
    </xf>
    <xf numFmtId="0" fontId="34" fillId="77" borderId="208" xfId="45" applyFont="1" applyFill="1" applyBorder="1" applyAlignment="1" applyProtection="1">
      <alignment horizontal="center"/>
      <protection/>
    </xf>
    <xf numFmtId="0" fontId="147" fillId="79" borderId="83" xfId="45" applyFont="1" applyFill="1" applyBorder="1" applyAlignment="1">
      <alignment vertical="top"/>
      <protection/>
    </xf>
    <xf numFmtId="0" fontId="147" fillId="79" borderId="110" xfId="45" applyFont="1" applyFill="1" applyBorder="1" applyAlignment="1">
      <alignment vertical="top"/>
      <protection/>
    </xf>
    <xf numFmtId="0" fontId="4" fillId="79" borderId="106" xfId="45" applyFont="1" applyFill="1" applyBorder="1" applyAlignment="1">
      <alignment horizontal="left" vertical="center"/>
      <protection/>
    </xf>
    <xf numFmtId="0" fontId="54" fillId="78" borderId="101" xfId="45" applyFont="1" applyFill="1" applyBorder="1" applyAlignment="1" applyProtection="1">
      <alignment horizontal="center" vertical="center"/>
      <protection/>
    </xf>
    <xf numFmtId="0" fontId="54" fillId="78" borderId="162" xfId="45" applyFont="1" applyFill="1" applyBorder="1" applyAlignment="1" applyProtection="1">
      <alignment horizontal="center" vertical="center"/>
      <protection/>
    </xf>
    <xf numFmtId="0" fontId="54" fillId="78" borderId="209" xfId="45" applyFont="1" applyFill="1" applyBorder="1" applyAlignment="1" applyProtection="1">
      <alignment horizontal="center" vertical="center"/>
      <protection/>
    </xf>
    <xf numFmtId="0" fontId="54" fillId="78" borderId="0" xfId="45" applyFont="1" applyFill="1" applyBorder="1" applyAlignment="1" applyProtection="1">
      <alignment horizontal="center" vertical="center"/>
      <protection/>
    </xf>
    <xf numFmtId="0" fontId="54" fillId="78" borderId="60" xfId="45" applyFont="1" applyFill="1" applyBorder="1" applyAlignment="1" applyProtection="1">
      <alignment horizontal="center" vertical="center"/>
      <protection/>
    </xf>
    <xf numFmtId="0" fontId="11" fillId="0" borderId="106" xfId="45" applyBorder="1" applyAlignment="1">
      <alignment horizontal="center"/>
      <protection/>
    </xf>
    <xf numFmtId="0" fontId="53" fillId="78" borderId="95" xfId="45" applyFont="1" applyFill="1" applyBorder="1" applyAlignment="1" applyProtection="1">
      <alignment vertical="center"/>
      <protection locked="0"/>
    </xf>
    <xf numFmtId="0" fontId="53" fillId="78" borderId="0" xfId="45" applyFont="1" applyFill="1" applyBorder="1" applyAlignment="1" applyProtection="1">
      <alignment vertical="center"/>
      <protection locked="0"/>
    </xf>
    <xf numFmtId="0" fontId="53" fillId="78" borderId="112" xfId="45" applyFont="1" applyFill="1" applyBorder="1" applyAlignment="1" applyProtection="1">
      <alignment vertical="center"/>
      <protection locked="0"/>
    </xf>
    <xf numFmtId="0" fontId="53" fillId="78" borderId="210" xfId="45" applyFont="1" applyFill="1" applyBorder="1" applyAlignment="1" applyProtection="1">
      <alignment vertical="center"/>
      <protection locked="0"/>
    </xf>
    <xf numFmtId="0" fontId="53" fillId="78" borderId="164" xfId="45" applyFont="1" applyFill="1" applyBorder="1" applyAlignment="1" applyProtection="1">
      <alignment vertical="center"/>
      <protection locked="0"/>
    </xf>
    <xf numFmtId="0" fontId="53" fillId="78" borderId="211" xfId="45" applyFont="1" applyFill="1" applyBorder="1" applyAlignment="1" applyProtection="1">
      <alignment vertical="center"/>
      <protection locked="0"/>
    </xf>
    <xf numFmtId="0" fontId="37" fillId="78" borderId="99" xfId="45" applyFont="1" applyFill="1" applyBorder="1" applyAlignment="1" applyProtection="1">
      <alignment horizontal="center" vertical="center"/>
      <protection/>
    </xf>
    <xf numFmtId="0" fontId="37" fillId="78" borderId="112" xfId="45" applyFont="1" applyFill="1" applyBorder="1" applyAlignment="1" applyProtection="1">
      <alignment horizontal="center" vertical="center"/>
      <protection/>
    </xf>
    <xf numFmtId="0" fontId="37" fillId="78" borderId="101" xfId="45" applyFont="1" applyFill="1" applyBorder="1" applyAlignment="1" applyProtection="1">
      <alignment horizontal="center" vertical="center"/>
      <protection/>
    </xf>
    <xf numFmtId="0" fontId="37" fillId="78" borderId="208" xfId="45" applyFont="1" applyFill="1" applyBorder="1" applyAlignment="1" applyProtection="1">
      <alignment horizontal="center" vertical="center"/>
      <protection/>
    </xf>
    <xf numFmtId="0" fontId="73" fillId="79" borderId="110" xfId="45" applyFont="1" applyFill="1" applyBorder="1" applyAlignment="1">
      <alignment horizontal="center" vertical="center"/>
      <protection/>
    </xf>
    <xf numFmtId="0" fontId="73" fillId="79" borderId="111" xfId="45" applyFont="1" applyFill="1" applyBorder="1" applyAlignment="1">
      <alignment horizontal="center" vertical="center"/>
      <protection/>
    </xf>
    <xf numFmtId="14" fontId="73" fillId="79" borderId="106" xfId="45" applyNumberFormat="1" applyFont="1" applyFill="1" applyBorder="1" applyAlignment="1">
      <alignment horizontal="center" vertical="center"/>
      <protection/>
    </xf>
    <xf numFmtId="14" fontId="73" fillId="79" borderId="113" xfId="45" applyNumberFormat="1" applyFont="1" applyFill="1" applyBorder="1" applyAlignment="1">
      <alignment horizontal="center" vertical="center"/>
      <protection/>
    </xf>
    <xf numFmtId="0" fontId="11" fillId="0" borderId="110" xfId="45" applyBorder="1" applyAlignment="1">
      <alignment horizontal="center"/>
      <protection/>
    </xf>
    <xf numFmtId="0" fontId="4" fillId="79" borderId="105" xfId="45" applyFont="1" applyFill="1" applyBorder="1" applyAlignment="1">
      <alignment horizontal="right" vertical="center"/>
      <protection/>
    </xf>
    <xf numFmtId="0" fontId="4" fillId="79" borderId="106" xfId="45" applyFont="1" applyFill="1" applyBorder="1" applyAlignment="1">
      <alignment horizontal="right" vertical="center"/>
      <protection/>
    </xf>
    <xf numFmtId="0" fontId="34" fillId="77" borderId="162" xfId="45" applyFont="1" applyFill="1" applyBorder="1" applyAlignment="1" applyProtection="1">
      <alignment horizontal="center"/>
      <protection/>
    </xf>
    <xf numFmtId="0" fontId="34" fillId="77" borderId="209" xfId="45" applyFont="1" applyFill="1" applyBorder="1" applyAlignment="1" applyProtection="1">
      <alignment horizontal="center"/>
      <protection/>
    </xf>
    <xf numFmtId="0" fontId="54" fillId="78" borderId="196" xfId="45" applyFont="1" applyFill="1" applyBorder="1" applyAlignment="1" applyProtection="1">
      <alignment horizontal="center" vertical="center"/>
      <protection/>
    </xf>
    <xf numFmtId="0" fontId="54" fillId="78" borderId="212" xfId="45" applyFont="1" applyFill="1" applyBorder="1" applyAlignment="1" applyProtection="1">
      <alignment horizontal="center" vertical="center"/>
      <protection/>
    </xf>
    <xf numFmtId="0" fontId="71" fillId="78" borderId="95" xfId="45" applyFont="1" applyFill="1" applyBorder="1" applyAlignment="1" applyProtection="1">
      <alignment vertical="center"/>
      <protection locked="0"/>
    </xf>
    <xf numFmtId="0" fontId="71" fillId="78" borderId="0" xfId="45" applyFont="1" applyFill="1" applyBorder="1" applyAlignment="1" applyProtection="1">
      <alignment vertical="center"/>
      <protection locked="0"/>
    </xf>
    <xf numFmtId="0" fontId="71" fillId="78" borderId="112" xfId="45" applyFont="1" applyFill="1" applyBorder="1" applyAlignment="1" applyProtection="1">
      <alignment vertical="center"/>
      <protection locked="0"/>
    </xf>
    <xf numFmtId="0" fontId="71" fillId="78" borderId="210" xfId="45" applyFont="1" applyFill="1" applyBorder="1" applyAlignment="1" applyProtection="1">
      <alignment vertical="center"/>
      <protection locked="0"/>
    </xf>
    <xf numFmtId="0" fontId="71" fillId="78" borderId="164" xfId="45" applyFont="1" applyFill="1" applyBorder="1" applyAlignment="1" applyProtection="1">
      <alignment vertical="center"/>
      <protection locked="0"/>
    </xf>
    <xf numFmtId="0" fontId="71" fillId="78" borderId="211" xfId="45" applyFont="1" applyFill="1" applyBorder="1" applyAlignment="1" applyProtection="1">
      <alignment vertical="center"/>
      <protection locked="0"/>
    </xf>
    <xf numFmtId="0" fontId="54" fillId="78" borderId="213" xfId="45" applyFont="1" applyFill="1" applyBorder="1" applyAlignment="1" applyProtection="1">
      <alignment horizontal="center" vertical="center"/>
      <protection/>
    </xf>
    <xf numFmtId="0" fontId="54" fillId="78" borderId="214" xfId="45" applyFont="1" applyFill="1" applyBorder="1" applyAlignment="1" applyProtection="1">
      <alignment horizontal="center" vertical="center"/>
      <protection/>
    </xf>
    <xf numFmtId="0" fontId="54" fillId="78" borderId="204" xfId="45" applyFont="1" applyFill="1" applyBorder="1" applyAlignment="1" applyProtection="1">
      <alignment horizontal="center" vertical="center"/>
      <protection/>
    </xf>
    <xf numFmtId="0" fontId="34" fillId="92" borderId="215" xfId="45" applyFont="1" applyFill="1" applyBorder="1" applyAlignment="1" applyProtection="1">
      <alignment horizontal="center"/>
      <protection/>
    </xf>
    <xf numFmtId="0" fontId="34" fillId="92" borderId="92" xfId="45" applyFont="1" applyFill="1" applyBorder="1" applyAlignment="1" applyProtection="1">
      <alignment horizontal="center"/>
      <protection/>
    </xf>
    <xf numFmtId="0" fontId="34" fillId="92" borderId="124" xfId="45" applyFont="1" applyFill="1" applyBorder="1" applyAlignment="1" applyProtection="1">
      <alignment horizontal="center"/>
      <protection/>
    </xf>
    <xf numFmtId="0" fontId="71" fillId="78" borderId="216" xfId="45" applyFont="1" applyFill="1" applyBorder="1" applyAlignment="1" applyProtection="1">
      <alignment vertical="center"/>
      <protection locked="0"/>
    </xf>
    <xf numFmtId="0" fontId="71" fillId="78" borderId="106" xfId="45" applyFont="1" applyFill="1" applyBorder="1" applyAlignment="1" applyProtection="1">
      <alignment vertical="center"/>
      <protection locked="0"/>
    </xf>
    <xf numFmtId="0" fontId="71" fillId="78" borderId="113" xfId="45" applyFont="1" applyFill="1" applyBorder="1" applyAlignment="1" applyProtection="1">
      <alignment vertical="center"/>
      <protection locked="0"/>
    </xf>
    <xf numFmtId="0" fontId="20" fillId="0" borderId="10" xfId="45" applyFont="1" applyFill="1" applyBorder="1" applyAlignment="1" applyProtection="1">
      <alignment vertical="center"/>
      <protection locked="0"/>
    </xf>
    <xf numFmtId="0" fontId="20" fillId="0" borderId="0" xfId="45" applyFont="1" applyFill="1" applyBorder="1" applyAlignment="1" applyProtection="1">
      <alignment vertical="center"/>
      <protection locked="0"/>
    </xf>
    <xf numFmtId="0" fontId="20" fillId="0" borderId="112" xfId="45" applyFont="1" applyFill="1" applyBorder="1" applyAlignment="1" applyProtection="1">
      <alignment vertical="center"/>
      <protection locked="0"/>
    </xf>
    <xf numFmtId="0" fontId="20" fillId="0" borderId="217" xfId="45" applyFont="1" applyFill="1" applyBorder="1" applyAlignment="1" applyProtection="1">
      <alignment vertical="center"/>
      <protection locked="0"/>
    </xf>
    <xf numFmtId="0" fontId="20" fillId="0" borderId="164" xfId="45" applyFont="1" applyFill="1" applyBorder="1" applyAlignment="1" applyProtection="1">
      <alignment vertical="center"/>
      <protection locked="0"/>
    </xf>
    <xf numFmtId="0" fontId="20" fillId="0" borderId="211" xfId="45" applyFont="1" applyFill="1" applyBorder="1" applyAlignment="1" applyProtection="1">
      <alignment vertical="center"/>
      <protection locked="0"/>
    </xf>
    <xf numFmtId="0" fontId="20" fillId="0" borderId="105" xfId="45" applyFont="1" applyFill="1" applyBorder="1" applyAlignment="1" applyProtection="1">
      <alignment vertical="center"/>
      <protection locked="0"/>
    </xf>
    <xf numFmtId="0" fontId="20" fillId="0" borderId="106" xfId="45" applyFont="1" applyFill="1" applyBorder="1" applyAlignment="1" applyProtection="1">
      <alignment vertical="center"/>
      <protection locked="0"/>
    </xf>
    <xf numFmtId="0" fontId="20" fillId="0" borderId="113" xfId="45" applyFont="1" applyFill="1" applyBorder="1" applyAlignment="1" applyProtection="1">
      <alignment vertical="center"/>
      <protection locked="0"/>
    </xf>
    <xf numFmtId="0" fontId="20" fillId="0" borderId="217" xfId="45" applyFont="1" applyFill="1" applyBorder="1" applyAlignment="1" applyProtection="1">
      <alignment horizontal="center" vertical="center"/>
      <protection locked="0"/>
    </xf>
    <xf numFmtId="0" fontId="20" fillId="0" borderId="164" xfId="45" applyFont="1" applyFill="1" applyBorder="1" applyAlignment="1" applyProtection="1">
      <alignment horizontal="center" vertical="center"/>
      <protection locked="0"/>
    </xf>
    <xf numFmtId="0" fontId="20" fillId="0" borderId="211" xfId="45" applyFont="1" applyFill="1" applyBorder="1" applyAlignment="1" applyProtection="1">
      <alignment horizontal="center" vertical="center"/>
      <protection locked="0"/>
    </xf>
    <xf numFmtId="0" fontId="53" fillId="78" borderId="216" xfId="45" applyFont="1" applyFill="1" applyBorder="1" applyAlignment="1" applyProtection="1">
      <alignment vertical="center"/>
      <protection locked="0"/>
    </xf>
    <xf numFmtId="0" fontId="53" fillId="78" borderId="106" xfId="45" applyFont="1" applyFill="1" applyBorder="1" applyAlignment="1" applyProtection="1">
      <alignment vertical="center"/>
      <protection locked="0"/>
    </xf>
    <xf numFmtId="0" fontId="53" fillId="78" borderId="113" xfId="45" applyFont="1" applyFill="1" applyBorder="1" applyAlignment="1" applyProtection="1">
      <alignment vertical="center"/>
      <protection locked="0"/>
    </xf>
    <xf numFmtId="0" fontId="35" fillId="77" borderId="106" xfId="45" applyFont="1" applyFill="1" applyBorder="1" applyAlignment="1" applyProtection="1">
      <alignment horizontal="center" vertical="center"/>
      <protection/>
    </xf>
    <xf numFmtId="0" fontId="184" fillId="60" borderId="0" xfId="45" applyFont="1" applyFill="1" applyBorder="1" applyAlignment="1">
      <alignment horizontal="center" wrapText="1"/>
      <protection/>
    </xf>
    <xf numFmtId="0" fontId="20" fillId="0" borderId="0" xfId="45" applyFont="1" applyFill="1" applyBorder="1" applyAlignment="1">
      <alignment horizontal="center"/>
      <protection/>
    </xf>
    <xf numFmtId="0" fontId="34" fillId="79" borderId="83" xfId="45" applyFont="1" applyFill="1" applyBorder="1" applyAlignment="1" applyProtection="1">
      <alignment horizontal="center"/>
      <protection/>
    </xf>
    <xf numFmtId="0" fontId="34" fillId="79" borderId="110" xfId="45" applyFont="1" applyFill="1" applyBorder="1" applyAlignment="1" applyProtection="1">
      <alignment horizontal="center"/>
      <protection/>
    </xf>
    <xf numFmtId="0" fontId="185" fillId="60" borderId="10" xfId="45" applyFont="1" applyFill="1" applyBorder="1" applyAlignment="1">
      <alignment horizontal="center" vertical="center" wrapText="1"/>
      <protection/>
    </xf>
    <xf numFmtId="0" fontId="185" fillId="60" borderId="0" xfId="45" applyFont="1" applyFill="1" applyBorder="1" applyAlignment="1">
      <alignment horizontal="center" vertical="center" wrapText="1"/>
      <protection/>
    </xf>
    <xf numFmtId="0" fontId="34" fillId="77" borderId="101" xfId="45" applyFont="1" applyFill="1" applyBorder="1" applyAlignment="1" applyProtection="1">
      <alignment horizontal="center" vertical="center"/>
      <protection/>
    </xf>
    <xf numFmtId="0" fontId="34" fillId="77" borderId="162" xfId="45" applyFont="1" applyFill="1" applyBorder="1" applyAlignment="1" applyProtection="1">
      <alignment horizontal="center" vertical="center"/>
      <protection/>
    </xf>
    <xf numFmtId="0" fontId="34" fillId="77" borderId="209" xfId="45" applyFont="1" applyFill="1" applyBorder="1" applyAlignment="1" applyProtection="1">
      <alignment horizontal="center" vertical="center"/>
      <protection/>
    </xf>
    <xf numFmtId="0" fontId="36" fillId="79" borderId="106" xfId="45" applyFont="1" applyFill="1" applyBorder="1" applyAlignment="1">
      <alignment horizontal="center" vertical="center"/>
      <protection/>
    </xf>
    <xf numFmtId="0" fontId="43" fillId="60" borderId="0" xfId="45" applyFont="1" applyFill="1" applyBorder="1" applyAlignment="1">
      <alignment horizontal="center" vertical="center"/>
      <protection/>
    </xf>
    <xf numFmtId="0" fontId="57" fillId="60" borderId="213" xfId="47" applyFont="1" applyFill="1" applyBorder="1" applyAlignment="1">
      <alignment horizontal="center" vertical="center"/>
      <protection/>
    </xf>
    <xf numFmtId="0" fontId="36" fillId="79" borderId="0" xfId="45" applyFont="1" applyFill="1" applyBorder="1" applyAlignment="1" applyProtection="1">
      <alignment horizontal="center" vertical="center" shrinkToFit="1"/>
      <protection locked="0"/>
    </xf>
    <xf numFmtId="0" fontId="41" fillId="77" borderId="0" xfId="45" applyFont="1" applyFill="1" applyBorder="1" applyAlignment="1" applyProtection="1">
      <alignment horizontal="center" vertical="center" shrinkToFit="1"/>
      <protection locked="0"/>
    </xf>
    <xf numFmtId="0" fontId="57" fillId="60" borderId="0" xfId="45" applyFont="1" applyFill="1" applyBorder="1" applyAlignment="1">
      <alignment horizontal="center" vertical="center"/>
      <protection/>
    </xf>
    <xf numFmtId="0" fontId="184" fillId="60" borderId="95" xfId="45" applyFont="1" applyFill="1" applyBorder="1" applyAlignment="1">
      <alignment horizontal="center" vertical="center"/>
      <protection/>
    </xf>
    <xf numFmtId="0" fontId="184" fillId="60" borderId="0" xfId="45" applyFont="1" applyFill="1" applyBorder="1" applyAlignment="1">
      <alignment horizontal="center" vertical="center"/>
      <protection/>
    </xf>
  </cellXfs>
  <cellStyles count="6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Inter_Hertz_20110904_01" xfId="44"/>
    <cellStyle name="Normal_zapis o stretnuti" xfId="45"/>
    <cellStyle name="normálne 10" xfId="46"/>
    <cellStyle name="Normálne 2" xfId="47"/>
    <cellStyle name="Normálne 2 2" xfId="48"/>
    <cellStyle name="normálne 2 3 2" xfId="49"/>
    <cellStyle name="Normálne 3" xfId="50"/>
    <cellStyle name="Normálne 3 2" xfId="51"/>
    <cellStyle name="Normálne 4" xfId="52"/>
    <cellStyle name="normálne 4 2" xfId="53"/>
    <cellStyle name="normálne 4 2 2" xfId="54"/>
    <cellStyle name="normálne 4 2 3" xfId="55"/>
    <cellStyle name="normálne 4 2 3 2" xfId="56"/>
    <cellStyle name="Normálne 5" xfId="57"/>
    <cellStyle name="normálne 6" xfId="58"/>
    <cellStyle name="Normálne 9" xfId="59"/>
    <cellStyle name="Percent" xfId="60"/>
    <cellStyle name="Poznámka" xfId="61"/>
    <cellStyle name="Prepojená bunka" xfId="62"/>
    <cellStyle name="Spolu" xfId="63"/>
    <cellStyle name="Standard_SPIELBER" xfId="64"/>
    <cellStyle name="Text upozornenia" xfId="65"/>
    <cellStyle name="Titul" xfId="66"/>
    <cellStyle name="Vstup" xfId="67"/>
    <cellStyle name="Výpočet" xfId="68"/>
    <cellStyle name="Výstup" xfId="69"/>
    <cellStyle name="Vysvetľujúci text" xfId="70"/>
    <cellStyle name="Zlá" xfId="71"/>
    <cellStyle name="Zvýraznenie1" xfId="72"/>
    <cellStyle name="Zvýraznenie2" xfId="73"/>
    <cellStyle name="Zvýraznenie3" xfId="74"/>
    <cellStyle name="Zvýraznenie4" xfId="75"/>
    <cellStyle name="Zvýraznenie5" xfId="76"/>
    <cellStyle name="Zvýraznenie6" xfId="77"/>
  </cellStyles>
  <dxfs count="46">
    <dxf>
      <font>
        <b/>
        <i/>
        <color rgb="FFFF0000"/>
      </font>
      <fill>
        <patternFill>
          <bgColor rgb="FFFFE7FF"/>
        </patternFill>
      </fill>
    </dxf>
    <dxf>
      <font>
        <b/>
        <i/>
        <color rgb="FFFF0000"/>
      </font>
      <fill>
        <patternFill>
          <bgColor rgb="FF99FF99"/>
        </patternFill>
      </fill>
    </dxf>
    <dxf>
      <font>
        <b/>
        <i/>
        <color rgb="FFFF0000"/>
      </font>
      <fill>
        <patternFill>
          <bgColor rgb="FF00FFFF"/>
        </patternFill>
      </fill>
    </dxf>
    <dxf>
      <font>
        <b/>
        <i/>
        <color rgb="FF3333FF"/>
      </font>
    </dxf>
    <dxf>
      <font>
        <b/>
        <i/>
        <color rgb="FFC00000"/>
      </font>
    </dxf>
    <dxf>
      <font>
        <b/>
        <i/>
        <color rgb="FFFF0000"/>
      </font>
    </dxf>
    <dxf>
      <fill>
        <patternFill>
          <bgColor rgb="FFFFFF00"/>
        </patternFill>
      </fill>
    </dxf>
    <dxf>
      <fill>
        <patternFill>
          <bgColor rgb="FFFFE1E1"/>
        </patternFill>
      </fill>
    </dxf>
    <dxf>
      <font>
        <b/>
        <i/>
        <color rgb="FFFF0066"/>
      </font>
    </dxf>
    <dxf>
      <font>
        <b/>
        <i/>
        <color rgb="FFFF0066"/>
      </font>
    </dxf>
    <dxf>
      <font>
        <b/>
        <i/>
        <color rgb="FFFF0000"/>
      </font>
    </dxf>
    <dxf>
      <font>
        <b/>
        <i/>
        <color rgb="FFFF6600"/>
      </font>
    </dxf>
    <dxf>
      <font>
        <b/>
        <i/>
        <color rgb="FFFF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FF0000"/>
      </font>
      <fill>
        <patternFill>
          <bgColor rgb="FF9FFFCA"/>
        </patternFill>
      </fill>
    </dxf>
    <dxf>
      <font>
        <b/>
        <i/>
        <color rgb="FFFF0000"/>
      </font>
      <fill>
        <patternFill>
          <bgColor rgb="FF9FFFCA"/>
        </patternFill>
      </fill>
    </dxf>
    <dxf>
      <font>
        <b/>
        <i/>
        <color rgb="FFFF0000"/>
      </font>
      <fill>
        <patternFill>
          <bgColor rgb="FF89FFE9"/>
        </patternFill>
      </fill>
    </dxf>
    <dxf>
      <font>
        <b/>
        <i/>
        <color rgb="FFFF0000"/>
      </font>
      <fill>
        <patternFill>
          <bgColor rgb="FF00FFFF"/>
        </patternFill>
      </fill>
    </dxf>
    <dxf>
      <font>
        <b/>
        <i/>
        <color rgb="FFFF0000"/>
      </font>
      <fill>
        <patternFill>
          <bgColor rgb="FF00FFFF"/>
        </patternFill>
      </fill>
    </dxf>
    <dxf>
      <font>
        <b/>
        <i/>
        <color rgb="FFFF0000"/>
      </font>
      <fill>
        <patternFill>
          <bgColor rgb="FF00FFFF"/>
        </patternFill>
      </fill>
      <border/>
    </dxf>
    <dxf>
      <font>
        <b/>
        <i/>
        <color rgb="FFFF0000"/>
      </font>
      <fill>
        <patternFill>
          <bgColor rgb="FF89FFE9"/>
        </patternFill>
      </fill>
      <border/>
    </dxf>
    <dxf>
      <font>
        <b/>
        <i/>
        <color rgb="FFFF0000"/>
      </font>
      <fill>
        <patternFill>
          <bgColor rgb="FF9FFFCA"/>
        </patternFill>
      </fill>
      <border/>
    </dxf>
    <dxf>
      <font>
        <b/>
        <i/>
        <color rgb="FF00B050"/>
      </font>
      <border/>
    </dxf>
    <dxf>
      <font>
        <b/>
        <i/>
        <color rgb="FFFF0000"/>
      </font>
      <border/>
    </dxf>
    <dxf>
      <font>
        <b/>
        <i/>
        <color rgb="FF9900FF"/>
      </font>
      <border/>
    </dxf>
    <dxf>
      <font>
        <b/>
        <i/>
        <color rgb="FFFF00FF"/>
      </font>
      <border/>
    </dxf>
    <dxf>
      <font>
        <b/>
        <i/>
        <color rgb="FFFF6600"/>
      </font>
      <border/>
    </dxf>
    <dxf>
      <font>
        <b/>
        <i/>
        <color rgb="FFFF0066"/>
      </font>
      <border/>
    </dxf>
    <dxf>
      <font>
        <b/>
        <i/>
        <color rgb="FFC00000"/>
      </font>
      <border/>
    </dxf>
    <dxf>
      <font>
        <b/>
        <i/>
        <color rgb="FF3333FF"/>
      </font>
      <border/>
    </dxf>
    <dxf>
      <font>
        <b/>
        <i/>
        <color rgb="FF008E00"/>
      </font>
      <border/>
    </dxf>
    <dxf>
      <font>
        <b/>
        <i/>
        <color rgb="FFFF0000"/>
      </font>
      <fill>
        <patternFill>
          <bgColor rgb="FF99FF99"/>
        </patternFill>
      </fill>
      <border/>
    </dxf>
    <dxf>
      <font>
        <b/>
        <i/>
        <color rgb="FFFF0000"/>
      </font>
      <fill>
        <patternFill>
          <bgColor rgb="FFFFE7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523875</xdr:colOff>
      <xdr:row>1</xdr:row>
      <xdr:rowOff>66675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76200</xdr:rowOff>
    </xdr:from>
    <xdr:to>
      <xdr:col>4</xdr:col>
      <xdr:colOff>28575</xdr:colOff>
      <xdr:row>4</xdr:row>
      <xdr:rowOff>47625</xdr:rowOff>
    </xdr:to>
    <xdr:pic>
      <xdr:nvPicPr>
        <xdr:cNvPr id="1" name="Obrázek 3" descr="Skoz sv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ermi\Documents\2016_17_Tab_SKoZ\Z&#225;pisy_SKoZ_1617\SKoZ\Mu&#382;i\zapis_mu&#382;i_offline_web_v04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hovanie\INTERLIGA_V&#352;_Husovi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hovanie\CSV\CSV\LV1_V&#352;_mu&#382;i_offline_web_v04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ermi\Documents\2016_17_Tab_SKoZ\Z&#225;pisy_SKoZ_1617\CSV\Rakovice\Mu&#382;i\zapis_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Zostava Družstva"/>
      <sheetName val="PomZápRozhod_4 dr"/>
      <sheetName val="PomZapRozhod_6d"/>
      <sheetName val="Zápis"/>
      <sheetName val="Tlač"/>
      <sheetName val="Pripomienky Zápas"/>
    </sheetNames>
    <sheetDataSet>
      <sheetData sheetId="4">
        <row r="7">
          <cell r="N7" t="str">
            <v>ELM</v>
          </cell>
        </row>
        <row r="8">
          <cell r="N8" t="str">
            <v>I_LV</v>
          </cell>
        </row>
        <row r="9">
          <cell r="N9" t="str">
            <v>I_LZ</v>
          </cell>
        </row>
        <row r="10">
          <cell r="N10" t="str">
            <v>II_LZ</v>
          </cell>
        </row>
        <row r="13">
          <cell r="N13">
            <v>1</v>
          </cell>
        </row>
        <row r="14">
          <cell r="N14">
            <v>2</v>
          </cell>
        </row>
        <row r="15">
          <cell r="N15">
            <v>3</v>
          </cell>
        </row>
        <row r="16">
          <cell r="N16">
            <v>4</v>
          </cell>
        </row>
        <row r="17">
          <cell r="N17">
            <v>5</v>
          </cell>
        </row>
        <row r="18">
          <cell r="N18">
            <v>6</v>
          </cell>
        </row>
        <row r="19">
          <cell r="N19">
            <v>7</v>
          </cell>
        </row>
        <row r="20">
          <cell r="N20">
            <v>8</v>
          </cell>
        </row>
        <row r="21">
          <cell r="N21">
            <v>9</v>
          </cell>
        </row>
        <row r="22">
          <cell r="N22">
            <v>10</v>
          </cell>
        </row>
        <row r="23">
          <cell r="N23">
            <v>11</v>
          </cell>
        </row>
        <row r="24">
          <cell r="N24">
            <v>12</v>
          </cell>
        </row>
        <row r="25">
          <cell r="N25">
            <v>13</v>
          </cell>
        </row>
        <row r="26">
          <cell r="N26">
            <v>14</v>
          </cell>
        </row>
        <row r="27">
          <cell r="N27">
            <v>15</v>
          </cell>
        </row>
        <row r="28">
          <cell r="N28">
            <v>16</v>
          </cell>
        </row>
        <row r="29">
          <cell r="N29">
            <v>17</v>
          </cell>
        </row>
        <row r="30">
          <cell r="N30">
            <v>18</v>
          </cell>
        </row>
        <row r="31">
          <cell r="N31">
            <v>19</v>
          </cell>
        </row>
        <row r="32">
          <cell r="N32">
            <v>20</v>
          </cell>
        </row>
        <row r="33">
          <cell r="N33">
            <v>21</v>
          </cell>
        </row>
        <row r="34">
          <cell r="N34">
            <v>22</v>
          </cell>
        </row>
        <row r="35">
          <cell r="N35">
            <v>23</v>
          </cell>
        </row>
        <row r="36">
          <cell r="N36">
            <v>24</v>
          </cell>
        </row>
        <row r="37">
          <cell r="N37">
            <v>25</v>
          </cell>
        </row>
        <row r="38">
          <cell r="N38">
            <v>26</v>
          </cell>
        </row>
        <row r="39">
          <cell r="N39">
            <v>27</v>
          </cell>
        </row>
        <row r="40">
          <cell r="N40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Zostava družstva"/>
      <sheetName val="PomZapRozhod_6d"/>
      <sheetName val="PomZápRozhod_4 dr"/>
      <sheetName val="Zápis"/>
      <sheetName val="Tlač"/>
      <sheetName val="Pripomienky Zápas"/>
      <sheetName val="CSV"/>
    </sheetNames>
    <sheetDataSet>
      <sheetData sheetId="4">
        <row r="13">
          <cell r="N13">
            <v>1</v>
          </cell>
        </row>
        <row r="14">
          <cell r="N14">
            <v>2</v>
          </cell>
        </row>
        <row r="15">
          <cell r="N15">
            <v>3</v>
          </cell>
        </row>
        <row r="16">
          <cell r="N16">
            <v>4</v>
          </cell>
        </row>
        <row r="17">
          <cell r="N17">
            <v>5</v>
          </cell>
        </row>
        <row r="18">
          <cell r="N18">
            <v>6</v>
          </cell>
        </row>
        <row r="19">
          <cell r="N19">
            <v>7</v>
          </cell>
        </row>
        <row r="20">
          <cell r="N20">
            <v>8</v>
          </cell>
        </row>
        <row r="21">
          <cell r="N21">
            <v>9</v>
          </cell>
        </row>
        <row r="22">
          <cell r="N22">
            <v>10</v>
          </cell>
        </row>
        <row r="23">
          <cell r="N23">
            <v>11</v>
          </cell>
        </row>
        <row r="24">
          <cell r="N24">
            <v>12</v>
          </cell>
        </row>
        <row r="25">
          <cell r="N25">
            <v>13</v>
          </cell>
        </row>
        <row r="26">
          <cell r="N26">
            <v>14</v>
          </cell>
        </row>
        <row r="27">
          <cell r="N27">
            <v>15</v>
          </cell>
        </row>
        <row r="28">
          <cell r="N28">
            <v>16</v>
          </cell>
        </row>
        <row r="29">
          <cell r="N29">
            <v>17</v>
          </cell>
        </row>
        <row r="30">
          <cell r="N30">
            <v>18</v>
          </cell>
        </row>
        <row r="31">
          <cell r="N31">
            <v>19</v>
          </cell>
        </row>
        <row r="32">
          <cell r="N32">
            <v>20</v>
          </cell>
        </row>
        <row r="33">
          <cell r="N33">
            <v>21</v>
          </cell>
        </row>
        <row r="34">
          <cell r="N34">
            <v>22</v>
          </cell>
        </row>
        <row r="35">
          <cell r="N35">
            <v>23</v>
          </cell>
        </row>
        <row r="36">
          <cell r="N36">
            <v>24</v>
          </cell>
        </row>
        <row r="37">
          <cell r="N37">
            <v>25</v>
          </cell>
        </row>
        <row r="38">
          <cell r="N38">
            <v>26</v>
          </cell>
        </row>
        <row r="39">
          <cell r="N39">
            <v>27</v>
          </cell>
        </row>
        <row r="40">
          <cell r="N40">
            <v>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Zostava družstva"/>
      <sheetName val="PomZápRozhod_4 dr"/>
      <sheetName val="PomZapRozhod_6d"/>
      <sheetName val="Zápis"/>
      <sheetName val="Tlač"/>
      <sheetName val="Pripomienky Zápas"/>
      <sheetName val="CSV"/>
    </sheetNames>
    <sheetDataSet>
      <sheetData sheetId="4">
        <row r="7">
          <cell r="N7" t="str">
            <v>ELM</v>
          </cell>
        </row>
        <row r="8">
          <cell r="N8" t="str">
            <v>I_LV</v>
          </cell>
        </row>
        <row r="9">
          <cell r="N9" t="str">
            <v>I_LZ</v>
          </cell>
        </row>
        <row r="10">
          <cell r="N10" t="str">
            <v>II_LZ</v>
          </cell>
        </row>
        <row r="13">
          <cell r="N13">
            <v>1</v>
          </cell>
        </row>
        <row r="14">
          <cell r="N14">
            <v>2</v>
          </cell>
        </row>
        <row r="15">
          <cell r="N15">
            <v>3</v>
          </cell>
        </row>
        <row r="16">
          <cell r="N16">
            <v>4</v>
          </cell>
        </row>
        <row r="17">
          <cell r="N17">
            <v>5</v>
          </cell>
        </row>
        <row r="18">
          <cell r="N18">
            <v>6</v>
          </cell>
        </row>
        <row r="19">
          <cell r="N19">
            <v>7</v>
          </cell>
        </row>
        <row r="20">
          <cell r="N20">
            <v>8</v>
          </cell>
        </row>
        <row r="21">
          <cell r="N21">
            <v>9</v>
          </cell>
        </row>
        <row r="22">
          <cell r="N22">
            <v>10</v>
          </cell>
        </row>
        <row r="23">
          <cell r="N23">
            <v>11</v>
          </cell>
        </row>
        <row r="24">
          <cell r="N24">
            <v>12</v>
          </cell>
        </row>
        <row r="25">
          <cell r="N25">
            <v>13</v>
          </cell>
        </row>
        <row r="26">
          <cell r="N26">
            <v>14</v>
          </cell>
        </row>
        <row r="27">
          <cell r="N27">
            <v>15</v>
          </cell>
        </row>
        <row r="28">
          <cell r="N28">
            <v>16</v>
          </cell>
        </row>
        <row r="29">
          <cell r="N29">
            <v>17</v>
          </cell>
        </row>
        <row r="30">
          <cell r="N30">
            <v>18</v>
          </cell>
        </row>
        <row r="31">
          <cell r="N31">
            <v>19</v>
          </cell>
        </row>
        <row r="32">
          <cell r="N32">
            <v>20</v>
          </cell>
        </row>
        <row r="33">
          <cell r="N33">
            <v>21</v>
          </cell>
        </row>
        <row r="34">
          <cell r="N34">
            <v>22</v>
          </cell>
        </row>
        <row r="35">
          <cell r="N35">
            <v>23</v>
          </cell>
        </row>
        <row r="36">
          <cell r="N36">
            <v>24</v>
          </cell>
        </row>
        <row r="37">
          <cell r="N37">
            <v>25</v>
          </cell>
        </row>
        <row r="38">
          <cell r="N38">
            <v>26</v>
          </cell>
        </row>
        <row r="39">
          <cell r="N39">
            <v>27</v>
          </cell>
        </row>
        <row r="40">
          <cell r="N40">
            <v>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Zostava Družstva"/>
      <sheetName val="PomZápRozhod_4 dr"/>
      <sheetName val="PomZapRozhod_6d"/>
      <sheetName val="CSV"/>
      <sheetName val="Zápis"/>
      <sheetName val="Tlač"/>
      <sheetName val="Pripomienky Záp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23" sqref="A23:B24"/>
    </sheetView>
  </sheetViews>
  <sheetFormatPr defaultColWidth="9.140625" defaultRowHeight="12"/>
  <cols>
    <col min="1" max="1" width="10.7109375" style="582" customWidth="1"/>
    <col min="2" max="2" width="15.7109375" style="582" customWidth="1"/>
    <col min="3" max="3" width="5.7109375" style="582" customWidth="1"/>
    <col min="4" max="5" width="6.7109375" style="582" customWidth="1"/>
    <col min="6" max="6" width="4.7109375" style="582" customWidth="1"/>
    <col min="7" max="7" width="6.7109375" style="582" customWidth="1"/>
    <col min="8" max="8" width="6.28125" style="582" customWidth="1"/>
    <col min="9" max="9" width="6.7109375" style="582" customWidth="1"/>
    <col min="10" max="10" width="1.7109375" style="582" customWidth="1"/>
    <col min="11" max="11" width="10.7109375" style="582" customWidth="1"/>
    <col min="12" max="12" width="15.7109375" style="582" customWidth="1"/>
    <col min="13" max="13" width="5.7109375" style="582" customWidth="1"/>
    <col min="14" max="15" width="6.7109375" style="582" customWidth="1"/>
    <col min="16" max="16" width="4.7109375" style="582" customWidth="1"/>
    <col min="17" max="17" width="6.7109375" style="582" customWidth="1"/>
    <col min="18" max="18" width="6.28125" style="582" customWidth="1"/>
    <col min="19" max="19" width="6.7109375" style="582" customWidth="1"/>
    <col min="20" max="16384" width="9.140625" style="582" customWidth="1"/>
  </cols>
  <sheetData>
    <row r="1" spans="2:19" ht="26.25">
      <c r="B1" s="791" t="s">
        <v>1045</v>
      </c>
      <c r="C1" s="791"/>
      <c r="D1" s="793" t="s">
        <v>1</v>
      </c>
      <c r="E1" s="793"/>
      <c r="F1" s="793"/>
      <c r="G1" s="793"/>
      <c r="H1" s="793"/>
      <c r="I1" s="793"/>
      <c r="K1" s="607" t="s">
        <v>1044</v>
      </c>
      <c r="L1" s="784" t="str">
        <f>Tlač!$S$3</f>
        <v>Galanta</v>
      </c>
      <c r="M1" s="784"/>
      <c r="N1" s="784"/>
      <c r="O1" s="785" t="s">
        <v>1043</v>
      </c>
      <c r="P1" s="785"/>
      <c r="Q1" s="786">
        <f>Tlač!$S$5</f>
        <v>42672</v>
      </c>
      <c r="R1" s="787"/>
      <c r="S1" s="787"/>
    </row>
    <row r="2" spans="2:3" ht="6" customHeight="1" thickBot="1">
      <c r="B2" s="792"/>
      <c r="C2" s="792"/>
    </row>
    <row r="3" spans="1:19" ht="19.5" customHeight="1" thickBot="1">
      <c r="A3" s="647" t="s">
        <v>5</v>
      </c>
      <c r="B3" s="788" t="str">
        <f>Tlač!$F$11</f>
        <v>MKK Slovan Galanta B</v>
      </c>
      <c r="C3" s="789"/>
      <c r="D3" s="789"/>
      <c r="E3" s="789"/>
      <c r="F3" s="789"/>
      <c r="G3" s="789"/>
      <c r="H3" s="789"/>
      <c r="I3" s="790"/>
      <c r="K3" s="647" t="s">
        <v>6</v>
      </c>
      <c r="L3" s="788" t="str">
        <f>Tlač!$U$11</f>
        <v>TJ Karpaty Limbach</v>
      </c>
      <c r="M3" s="789"/>
      <c r="N3" s="789"/>
      <c r="O3" s="789"/>
      <c r="P3" s="789"/>
      <c r="Q3" s="789"/>
      <c r="R3" s="789"/>
      <c r="S3" s="790"/>
    </row>
    <row r="4" ht="4.5" customHeight="1" thickBot="1"/>
    <row r="5" spans="1:19" ht="12.75" customHeight="1">
      <c r="A5" s="774" t="s">
        <v>1042</v>
      </c>
      <c r="B5" s="775"/>
      <c r="C5" s="794" t="s">
        <v>1041</v>
      </c>
      <c r="D5" s="796" t="s">
        <v>17</v>
      </c>
      <c r="E5" s="797"/>
      <c r="F5" s="797"/>
      <c r="G5" s="798"/>
      <c r="H5" s="799" t="s">
        <v>32</v>
      </c>
      <c r="I5" s="800"/>
      <c r="K5" s="774" t="s">
        <v>1042</v>
      </c>
      <c r="L5" s="775"/>
      <c r="M5" s="794" t="s">
        <v>1041</v>
      </c>
      <c r="N5" s="796" t="s">
        <v>17</v>
      </c>
      <c r="O5" s="797"/>
      <c r="P5" s="797"/>
      <c r="Q5" s="798"/>
      <c r="R5" s="799" t="s">
        <v>32</v>
      </c>
      <c r="S5" s="800"/>
    </row>
    <row r="6" spans="1:19" ht="12.75" customHeight="1" thickBot="1">
      <c r="A6" s="776" t="s">
        <v>1040</v>
      </c>
      <c r="B6" s="777"/>
      <c r="C6" s="795"/>
      <c r="D6" s="646" t="s">
        <v>7</v>
      </c>
      <c r="E6" s="645" t="s">
        <v>8</v>
      </c>
      <c r="F6" s="645" t="s">
        <v>9</v>
      </c>
      <c r="G6" s="644" t="s">
        <v>1037</v>
      </c>
      <c r="H6" s="643" t="s">
        <v>1039</v>
      </c>
      <c r="I6" s="642" t="s">
        <v>1038</v>
      </c>
      <c r="K6" s="776" t="s">
        <v>1040</v>
      </c>
      <c r="L6" s="777"/>
      <c r="M6" s="795"/>
      <c r="N6" s="646" t="s">
        <v>7</v>
      </c>
      <c r="O6" s="645" t="s">
        <v>8</v>
      </c>
      <c r="P6" s="645" t="s">
        <v>9</v>
      </c>
      <c r="Q6" s="644" t="s">
        <v>1037</v>
      </c>
      <c r="R6" s="643" t="s">
        <v>1039</v>
      </c>
      <c r="S6" s="642" t="s">
        <v>1038</v>
      </c>
    </row>
    <row r="7" spans="1:12" ht="4.5" customHeight="1" thickBot="1">
      <c r="A7" s="641"/>
      <c r="B7" s="641"/>
      <c r="K7" s="641"/>
      <c r="L7" s="641"/>
    </row>
    <row r="8" spans="1:19" ht="12.75" customHeight="1">
      <c r="A8" s="780" t="str">
        <f>Tlač!$B$13</f>
        <v>Kaigl Karol</v>
      </c>
      <c r="B8" s="781"/>
      <c r="C8" s="640">
        <v>1</v>
      </c>
      <c r="D8" s="639">
        <f>Tlač!F14</f>
        <v>95</v>
      </c>
      <c r="E8" s="638">
        <f>Tlač!G14</f>
        <v>43</v>
      </c>
      <c r="F8" s="638">
        <f>Tlač!H14</f>
        <v>2</v>
      </c>
      <c r="G8" s="637">
        <f>IF(AND(ISBLANK(D8),ISBLANK(E8)),"",D8+E8)</f>
        <v>138</v>
      </c>
      <c r="H8" s="636">
        <f>IF(OR(ISNUMBER($G8),ISNUMBER($Q8)),(SIGN(N($G8)-N($Q8))+1)/2,"")</f>
        <v>1</v>
      </c>
      <c r="I8" s="630"/>
      <c r="K8" s="780" t="str">
        <f>Tlač!$Q$13</f>
        <v>Beck Karol</v>
      </c>
      <c r="L8" s="781"/>
      <c r="M8" s="640">
        <v>1</v>
      </c>
      <c r="N8" s="639">
        <f>Tlač!U14</f>
        <v>75</v>
      </c>
      <c r="O8" s="638">
        <f>Tlač!V14</f>
        <v>42</v>
      </c>
      <c r="P8" s="638">
        <f>Tlač!W14</f>
        <v>2</v>
      </c>
      <c r="Q8" s="637">
        <f>IF(AND(ISBLANK(N8),ISBLANK(O8)),"",N8+O8)</f>
        <v>117</v>
      </c>
      <c r="R8" s="636">
        <f>IF(ISNUMBER($H8),1-$H8,"")</f>
        <v>0</v>
      </c>
      <c r="S8" s="630"/>
    </row>
    <row r="9" spans="1:19" ht="12.75" customHeight="1">
      <c r="A9" s="782"/>
      <c r="B9" s="783"/>
      <c r="C9" s="635">
        <v>2</v>
      </c>
      <c r="D9" s="634">
        <f>Tlač!F15</f>
        <v>86</v>
      </c>
      <c r="E9" s="633">
        <f>Tlač!G15</f>
        <v>25</v>
      </c>
      <c r="F9" s="633">
        <f>Tlač!H15</f>
        <v>2</v>
      </c>
      <c r="G9" s="632">
        <f>IF(AND(ISBLANK(D9),ISBLANK(E9)),"",D9+E9)</f>
        <v>111</v>
      </c>
      <c r="H9" s="631">
        <f>IF(OR(ISNUMBER($G9),ISNUMBER($Q9)),(SIGN(N($G9)-N($Q9))+1)/2,"")</f>
        <v>0</v>
      </c>
      <c r="I9" s="630"/>
      <c r="K9" s="782"/>
      <c r="L9" s="783"/>
      <c r="M9" s="635">
        <v>2</v>
      </c>
      <c r="N9" s="634">
        <f>Tlač!U15</f>
        <v>81</v>
      </c>
      <c r="O9" s="633">
        <f>Tlač!V15</f>
        <v>45</v>
      </c>
      <c r="P9" s="633">
        <f>Tlač!W15</f>
        <v>1</v>
      </c>
      <c r="Q9" s="632">
        <f>IF(AND(ISBLANK(N9),ISBLANK(O9)),"",N9+O9)</f>
        <v>126</v>
      </c>
      <c r="R9" s="631">
        <f>IF(ISNUMBER($H9),1-$H9,"")</f>
        <v>1</v>
      </c>
      <c r="S9" s="630"/>
    </row>
    <row r="10" spans="1:19" ht="12.75" customHeight="1" thickBot="1">
      <c r="A10" s="770"/>
      <c r="B10" s="771"/>
      <c r="C10" s="635">
        <v>3</v>
      </c>
      <c r="D10" s="634">
        <f>Tlač!F16</f>
        <v>86</v>
      </c>
      <c r="E10" s="633">
        <f>Tlač!G16</f>
        <v>53</v>
      </c>
      <c r="F10" s="633">
        <f>Tlač!H16</f>
        <v>3</v>
      </c>
      <c r="G10" s="632">
        <f>IF(AND(ISBLANK(D10),ISBLANK(E10)),"",D10+E10)</f>
        <v>139</v>
      </c>
      <c r="H10" s="631">
        <f>IF(OR(ISNUMBER($G10),ISNUMBER($Q10)),(SIGN(N($G10)-N($Q10))+1)/2,"")</f>
        <v>0.5</v>
      </c>
      <c r="I10" s="630"/>
      <c r="K10" s="770"/>
      <c r="L10" s="771"/>
      <c r="M10" s="635">
        <v>3</v>
      </c>
      <c r="N10" s="634">
        <f>Tlač!U16</f>
        <v>94</v>
      </c>
      <c r="O10" s="633">
        <f>Tlač!V16</f>
        <v>45</v>
      </c>
      <c r="P10" s="633">
        <f>Tlač!W16</f>
        <v>1</v>
      </c>
      <c r="Q10" s="632">
        <f>IF(AND(ISBLANK(N10),ISBLANK(O10)),"",N10+O10)</f>
        <v>139</v>
      </c>
      <c r="R10" s="631">
        <f>IF(ISNUMBER($H10),1-$H10,"")</f>
        <v>0.5</v>
      </c>
      <c r="S10" s="630"/>
    </row>
    <row r="11" spans="1:19" ht="12.75" customHeight="1">
      <c r="A11" s="772"/>
      <c r="B11" s="773"/>
      <c r="C11" s="629">
        <v>4</v>
      </c>
      <c r="D11" s="628">
        <f>Tlač!F17</f>
        <v>84</v>
      </c>
      <c r="E11" s="627">
        <f>Tlač!G17</f>
        <v>36</v>
      </c>
      <c r="F11" s="627">
        <f>Tlač!H17</f>
        <v>2</v>
      </c>
      <c r="G11" s="626">
        <f>IF(AND(ISBLANK(D11),ISBLANK(E11)),"",D11+E11)</f>
        <v>120</v>
      </c>
      <c r="H11" s="625">
        <f>IF(OR(ISNUMBER($G11),ISNUMBER($Q11)),(SIGN(N($G11)-N($Q11))+1)/2,"")</f>
        <v>1</v>
      </c>
      <c r="I11" s="768">
        <f>IF(ISNUMBER(H12),(SIGN(1000*($H12-$R12)+$G12-$Q12)+1)/2,"")</f>
        <v>1</v>
      </c>
      <c r="K11" s="772"/>
      <c r="L11" s="773"/>
      <c r="M11" s="629">
        <v>4</v>
      </c>
      <c r="N11" s="628">
        <f>Tlač!U17</f>
        <v>81</v>
      </c>
      <c r="O11" s="627">
        <f>Tlač!V17</f>
        <v>35</v>
      </c>
      <c r="P11" s="627">
        <f>Tlač!W17</f>
        <v>1</v>
      </c>
      <c r="Q11" s="626">
        <f>IF(AND(ISBLANK(N11),ISBLANK(O11)),"",N11+O11)</f>
        <v>116</v>
      </c>
      <c r="R11" s="625">
        <f>IF(ISNUMBER($H11),1-$H11,"")</f>
        <v>0</v>
      </c>
      <c r="S11" s="768">
        <f>IF(ISNUMBER($I11),1-$I11,"")</f>
        <v>0</v>
      </c>
    </row>
    <row r="12" spans="1:19" ht="15.75" customHeight="1" thickBot="1">
      <c r="A12" s="778" t="str">
        <f>Zápis!$A$5</f>
        <v>5812031315</v>
      </c>
      <c r="B12" s="779"/>
      <c r="C12" s="624" t="s">
        <v>1037</v>
      </c>
      <c r="D12" s="621">
        <f>IF(ISNUMBER($G12),SUM(D8:D11),"")</f>
        <v>351</v>
      </c>
      <c r="E12" s="623">
        <f>IF(ISNUMBER($G12),SUM(E8:E11),"")</f>
        <v>157</v>
      </c>
      <c r="F12" s="623">
        <f>IF(ISNUMBER($G12),SUM(F8:F11),"")</f>
        <v>9</v>
      </c>
      <c r="G12" s="622">
        <f>IF(SUM($G8:$G11)+SUM($Q8:$Q11)&gt;0,SUM(G8:G11),"")</f>
        <v>508</v>
      </c>
      <c r="H12" s="621">
        <f>IF(ISNUMBER($G12),SUM(H8:H11),"")</f>
        <v>2.5</v>
      </c>
      <c r="I12" s="769"/>
      <c r="K12" s="759" t="str">
        <f>Zápis!$G$5</f>
        <v>5302011208</v>
      </c>
      <c r="L12" s="760"/>
      <c r="M12" s="624" t="s">
        <v>1037</v>
      </c>
      <c r="N12" s="621">
        <f>IF(ISNUMBER($G12),SUM(N8:N11),"")</f>
        <v>331</v>
      </c>
      <c r="O12" s="623">
        <f>IF(ISNUMBER($G12),SUM(O8:O11),"")</f>
        <v>167</v>
      </c>
      <c r="P12" s="623">
        <f>IF(ISNUMBER($G12),SUM(P8:P11),"")</f>
        <v>5</v>
      </c>
      <c r="Q12" s="622">
        <f>IF(SUM($G8:$G11)+SUM($Q8:$Q11)&gt;0,SUM(Q8:Q11),"")</f>
        <v>498</v>
      </c>
      <c r="R12" s="621">
        <f>IF(ISNUMBER($G12),SUM(R8:R11),"")</f>
        <v>1.5</v>
      </c>
      <c r="S12" s="769"/>
    </row>
    <row r="13" spans="1:19" ht="12.75" customHeight="1">
      <c r="A13" s="780" t="str">
        <f>Tlač!$B$20</f>
        <v>Šárközi Ľudovít</v>
      </c>
      <c r="B13" s="781"/>
      <c r="C13" s="640">
        <v>1</v>
      </c>
      <c r="D13" s="639">
        <f>Tlač!F21</f>
        <v>86</v>
      </c>
      <c r="E13" s="638">
        <f>Tlač!G21</f>
        <v>35</v>
      </c>
      <c r="F13" s="638">
        <f>Tlač!H21</f>
        <v>3</v>
      </c>
      <c r="G13" s="637">
        <f>IF(AND(ISBLANK(D13),ISBLANK(E13)),"",D13+E13)</f>
        <v>121</v>
      </c>
      <c r="H13" s="636">
        <f>IF(OR(ISNUMBER($G13),ISNUMBER($Q13)),(SIGN(N($G13)-N($Q13))+1)/2,"")</f>
        <v>0</v>
      </c>
      <c r="I13" s="630"/>
      <c r="K13" s="780" t="str">
        <f>Tlač!$Q$20</f>
        <v>Benkovský Jozef</v>
      </c>
      <c r="L13" s="781"/>
      <c r="M13" s="640">
        <v>1</v>
      </c>
      <c r="N13" s="639">
        <f>Tlač!U21</f>
        <v>90</v>
      </c>
      <c r="O13" s="638">
        <f>Tlač!V21</f>
        <v>34</v>
      </c>
      <c r="P13" s="638">
        <f>Tlač!W21</f>
        <v>3</v>
      </c>
      <c r="Q13" s="637">
        <f>IF(AND(ISBLANK(N13),ISBLANK(O13)),"",N13+O13)</f>
        <v>124</v>
      </c>
      <c r="R13" s="636">
        <f>IF(ISNUMBER($H13),1-$H13,"")</f>
        <v>1</v>
      </c>
      <c r="S13" s="630"/>
    </row>
    <row r="14" spans="1:19" ht="12.75" customHeight="1">
      <c r="A14" s="782"/>
      <c r="B14" s="783"/>
      <c r="C14" s="635">
        <v>2</v>
      </c>
      <c r="D14" s="634">
        <f>Tlač!F22</f>
        <v>93</v>
      </c>
      <c r="E14" s="633">
        <f>Tlač!G22</f>
        <v>35</v>
      </c>
      <c r="F14" s="633">
        <f>Tlač!H22</f>
        <v>3</v>
      </c>
      <c r="G14" s="632">
        <f>IF(AND(ISBLANK(D14),ISBLANK(E14)),"",D14+E14)</f>
        <v>128</v>
      </c>
      <c r="H14" s="631">
        <f>IF(OR(ISNUMBER($G14),ISNUMBER($Q14)),(SIGN(N($G14)-N($Q14))+1)/2,"")</f>
        <v>0</v>
      </c>
      <c r="I14" s="630"/>
      <c r="K14" s="782"/>
      <c r="L14" s="783"/>
      <c r="M14" s="635">
        <v>2</v>
      </c>
      <c r="N14" s="634">
        <f>Tlač!U22</f>
        <v>91</v>
      </c>
      <c r="O14" s="633">
        <f>Tlač!V22</f>
        <v>45</v>
      </c>
      <c r="P14" s="633">
        <f>Tlač!W22</f>
        <v>2</v>
      </c>
      <c r="Q14" s="632">
        <f>IF(AND(ISBLANK(N14),ISBLANK(O14)),"",N14+O14)</f>
        <v>136</v>
      </c>
      <c r="R14" s="631">
        <f>IF(ISNUMBER($H14),1-$H14,"")</f>
        <v>1</v>
      </c>
      <c r="S14" s="630"/>
    </row>
    <row r="15" spans="1:19" ht="12.75" customHeight="1" thickBot="1">
      <c r="A15" s="770"/>
      <c r="B15" s="771"/>
      <c r="C15" s="635">
        <v>3</v>
      </c>
      <c r="D15" s="634">
        <f>Tlač!F23</f>
        <v>79</v>
      </c>
      <c r="E15" s="633">
        <f>Tlač!G23</f>
        <v>27</v>
      </c>
      <c r="F15" s="633">
        <f>Tlač!H23</f>
        <v>3</v>
      </c>
      <c r="G15" s="632">
        <f>IF(AND(ISBLANK(D15),ISBLANK(E15)),"",D15+E15)</f>
        <v>106</v>
      </c>
      <c r="H15" s="631">
        <f>IF(OR(ISNUMBER($G15),ISNUMBER($Q15)),(SIGN(N($G15)-N($Q15))+1)/2,"")</f>
        <v>0</v>
      </c>
      <c r="I15" s="630"/>
      <c r="K15" s="770"/>
      <c r="L15" s="771"/>
      <c r="M15" s="635">
        <v>3</v>
      </c>
      <c r="N15" s="634">
        <f>Tlač!U23</f>
        <v>86</v>
      </c>
      <c r="O15" s="633">
        <f>Tlač!V23</f>
        <v>34</v>
      </c>
      <c r="P15" s="633">
        <f>Tlač!W23</f>
        <v>2</v>
      </c>
      <c r="Q15" s="632">
        <f>IF(AND(ISBLANK(N15),ISBLANK(O15)),"",N15+O15)</f>
        <v>120</v>
      </c>
      <c r="R15" s="631">
        <f>IF(ISNUMBER($H15),1-$H15,"")</f>
        <v>1</v>
      </c>
      <c r="S15" s="630"/>
    </row>
    <row r="16" spans="1:19" ht="12.75" customHeight="1">
      <c r="A16" s="772"/>
      <c r="B16" s="773"/>
      <c r="C16" s="629">
        <v>4</v>
      </c>
      <c r="D16" s="628">
        <f>Tlač!F24</f>
        <v>82</v>
      </c>
      <c r="E16" s="627">
        <f>Tlač!G24</f>
        <v>43</v>
      </c>
      <c r="F16" s="627">
        <f>Tlač!H24</f>
        <v>1</v>
      </c>
      <c r="G16" s="626">
        <f>IF(AND(ISBLANK(D16),ISBLANK(E16)),"",D16+E16)</f>
        <v>125</v>
      </c>
      <c r="H16" s="625">
        <f>IF(OR(ISNUMBER($G16),ISNUMBER($Q16)),(SIGN(N($G16)-N($Q16))+1)/2,"")</f>
        <v>1</v>
      </c>
      <c r="I16" s="768">
        <f>IF(ISNUMBER(H17),(SIGN(1000*($H17-$R17)+$G17-$Q17)+1)/2,"")</f>
        <v>0</v>
      </c>
      <c r="K16" s="772"/>
      <c r="L16" s="773"/>
      <c r="M16" s="629">
        <v>4</v>
      </c>
      <c r="N16" s="628">
        <f>Tlač!U24</f>
        <v>78</v>
      </c>
      <c r="O16" s="627">
        <f>Tlač!V24</f>
        <v>34</v>
      </c>
      <c r="P16" s="627">
        <f>Tlač!W24</f>
        <v>0</v>
      </c>
      <c r="Q16" s="626">
        <f>IF(AND(ISBLANK(N16),ISBLANK(O16)),"",N16+O16)</f>
        <v>112</v>
      </c>
      <c r="R16" s="625">
        <f>IF(ISNUMBER($H16),1-$H16,"")</f>
        <v>0</v>
      </c>
      <c r="S16" s="768">
        <f>IF(ISNUMBER($I16),1-$I16,"")</f>
        <v>1</v>
      </c>
    </row>
    <row r="17" spans="1:19" ht="15.75" customHeight="1" thickBot="1">
      <c r="A17" s="759" t="str">
        <f>Zápis!$A$11</f>
        <v>5803222552</v>
      </c>
      <c r="B17" s="760"/>
      <c r="C17" s="624" t="s">
        <v>1037</v>
      </c>
      <c r="D17" s="621">
        <f>IF(ISNUMBER($G17),SUM(D13:D16),"")</f>
        <v>340</v>
      </c>
      <c r="E17" s="623">
        <f>IF(ISNUMBER($G17),SUM(E13:E16),"")</f>
        <v>140</v>
      </c>
      <c r="F17" s="623">
        <f>IF(ISNUMBER($G17),SUM(F13:F16),"")</f>
        <v>10</v>
      </c>
      <c r="G17" s="622">
        <f>IF(SUM($G13:$G16)+SUM($Q13:$Q16)&gt;0,SUM(G13:G16),"")</f>
        <v>480</v>
      </c>
      <c r="H17" s="621">
        <f>IF(ISNUMBER($G17),SUM(H13:H16),"")</f>
        <v>1</v>
      </c>
      <c r="I17" s="769"/>
      <c r="K17" s="759" t="str">
        <f>Zápis!$G$11</f>
        <v>4903111207</v>
      </c>
      <c r="L17" s="760"/>
      <c r="M17" s="624" t="s">
        <v>1037</v>
      </c>
      <c r="N17" s="621">
        <f>IF(ISNUMBER($G17),SUM(N13:N16),"")</f>
        <v>345</v>
      </c>
      <c r="O17" s="623">
        <f>IF(ISNUMBER($G17),SUM(O13:O16),"")</f>
        <v>147</v>
      </c>
      <c r="P17" s="623">
        <f>IF(ISNUMBER($G17),SUM(P13:P16),"")</f>
        <v>7</v>
      </c>
      <c r="Q17" s="622">
        <f>IF(SUM($G13:$G16)+SUM($Q13:$Q16)&gt;0,SUM(Q13:Q16),"")</f>
        <v>492</v>
      </c>
      <c r="R17" s="621">
        <f>IF(ISNUMBER($G17),SUM(R13:R16),"")</f>
        <v>3</v>
      </c>
      <c r="S17" s="769"/>
    </row>
    <row r="18" spans="1:19" ht="12.75" customHeight="1">
      <c r="A18" s="780" t="str">
        <f>Tlač!$B$27</f>
        <v>Ášváni Ján</v>
      </c>
      <c r="B18" s="781"/>
      <c r="C18" s="640">
        <v>1</v>
      </c>
      <c r="D18" s="639">
        <f>Tlač!F28</f>
        <v>87</v>
      </c>
      <c r="E18" s="638">
        <f>Tlač!G28</f>
        <v>27</v>
      </c>
      <c r="F18" s="638">
        <f>Tlač!H28</f>
        <v>4</v>
      </c>
      <c r="G18" s="637">
        <f>IF(AND(ISBLANK(D18),ISBLANK(E18)),"",D18+E18)</f>
        <v>114</v>
      </c>
      <c r="H18" s="636">
        <f>IF(OR(ISNUMBER($G18),ISNUMBER($Q18)),(SIGN(N($G18)-N($Q18))+1)/2,"")</f>
        <v>1</v>
      </c>
      <c r="I18" s="630"/>
      <c r="K18" s="780" t="str">
        <f>Tlač!$Q$27</f>
        <v>Ančic Pavel</v>
      </c>
      <c r="L18" s="781"/>
      <c r="M18" s="640">
        <v>1</v>
      </c>
      <c r="N18" s="639">
        <f>Tlač!U28</f>
        <v>79</v>
      </c>
      <c r="O18" s="638">
        <f>Tlač!V28</f>
        <v>25</v>
      </c>
      <c r="P18" s="638">
        <f>Tlač!W28</f>
        <v>5</v>
      </c>
      <c r="Q18" s="637">
        <f>IF(AND(ISBLANK(N18),ISBLANK(O18)),"",N18+O18)</f>
        <v>104</v>
      </c>
      <c r="R18" s="636">
        <f>IF(ISNUMBER($H18),1-$H18,"")</f>
        <v>0</v>
      </c>
      <c r="S18" s="630"/>
    </row>
    <row r="19" spans="1:19" ht="12.75" customHeight="1">
      <c r="A19" s="782"/>
      <c r="B19" s="783"/>
      <c r="C19" s="635">
        <v>2</v>
      </c>
      <c r="D19" s="634">
        <f>Tlač!F29</f>
        <v>86</v>
      </c>
      <c r="E19" s="633">
        <f>Tlač!G29</f>
        <v>25</v>
      </c>
      <c r="F19" s="633">
        <f>Tlač!H29</f>
        <v>4</v>
      </c>
      <c r="G19" s="632">
        <f>IF(AND(ISBLANK(D19),ISBLANK(E19)),"",D19+E19)</f>
        <v>111</v>
      </c>
      <c r="H19" s="631">
        <f>IF(OR(ISNUMBER($G19),ISNUMBER($Q19)),(SIGN(N($G19)-N($Q19))+1)/2,"")</f>
        <v>0</v>
      </c>
      <c r="I19" s="630"/>
      <c r="K19" s="782"/>
      <c r="L19" s="783"/>
      <c r="M19" s="635">
        <v>2</v>
      </c>
      <c r="N19" s="634">
        <f>Tlač!U29</f>
        <v>77</v>
      </c>
      <c r="O19" s="633">
        <f>Tlač!V29</f>
        <v>35</v>
      </c>
      <c r="P19" s="633">
        <f>Tlač!W29</f>
        <v>3</v>
      </c>
      <c r="Q19" s="632">
        <f>IF(AND(ISBLANK(N19),ISBLANK(O19)),"",N19+O19)</f>
        <v>112</v>
      </c>
      <c r="R19" s="631">
        <f>IF(ISNUMBER($H19),1-$H19,"")</f>
        <v>1</v>
      </c>
      <c r="S19" s="630"/>
    </row>
    <row r="20" spans="1:19" ht="12.75" customHeight="1" thickBot="1">
      <c r="A20" s="770"/>
      <c r="B20" s="771"/>
      <c r="C20" s="635">
        <v>3</v>
      </c>
      <c r="D20" s="634">
        <f>Tlač!F30</f>
        <v>88</v>
      </c>
      <c r="E20" s="633">
        <f>Tlač!G30</f>
        <v>42</v>
      </c>
      <c r="F20" s="633">
        <f>Tlač!H30</f>
        <v>2</v>
      </c>
      <c r="G20" s="632">
        <f>IF(AND(ISBLANK(D20),ISBLANK(E20)),"",D20+E20)</f>
        <v>130</v>
      </c>
      <c r="H20" s="631">
        <f>IF(OR(ISNUMBER($G20),ISNUMBER($Q20)),(SIGN(N($G20)-N($Q20))+1)/2,"")</f>
        <v>1</v>
      </c>
      <c r="I20" s="630"/>
      <c r="K20" s="770"/>
      <c r="L20" s="771"/>
      <c r="M20" s="635">
        <v>3</v>
      </c>
      <c r="N20" s="634">
        <f>Tlač!U30</f>
        <v>91</v>
      </c>
      <c r="O20" s="633">
        <f>Tlač!V30</f>
        <v>35</v>
      </c>
      <c r="P20" s="633">
        <f>Tlač!W30</f>
        <v>3</v>
      </c>
      <c r="Q20" s="632">
        <f>IF(AND(ISBLANK(N20),ISBLANK(O20)),"",N20+O20)</f>
        <v>126</v>
      </c>
      <c r="R20" s="631">
        <f>IF(ISNUMBER($H20),1-$H20,"")</f>
        <v>0</v>
      </c>
      <c r="S20" s="630"/>
    </row>
    <row r="21" spans="1:19" ht="12.75" customHeight="1">
      <c r="A21" s="772"/>
      <c r="B21" s="773"/>
      <c r="C21" s="629">
        <v>4</v>
      </c>
      <c r="D21" s="628">
        <f>Tlač!F31</f>
        <v>83</v>
      </c>
      <c r="E21" s="627">
        <f>Tlač!G31</f>
        <v>63</v>
      </c>
      <c r="F21" s="627">
        <f>Tlač!H31</f>
        <v>1</v>
      </c>
      <c r="G21" s="626">
        <f>IF(AND(ISBLANK(D21),ISBLANK(E21)),"",D21+E21)</f>
        <v>146</v>
      </c>
      <c r="H21" s="625">
        <f>IF(OR(ISNUMBER($G21),ISNUMBER($Q21)),(SIGN(N($G21)-N($Q21))+1)/2,"")</f>
        <v>1</v>
      </c>
      <c r="I21" s="768">
        <f>IF(ISNUMBER(H22),(SIGN(1000*($H22-$R22)+$G22-$Q22)+1)/2,"")</f>
        <v>1</v>
      </c>
      <c r="K21" s="772"/>
      <c r="L21" s="773"/>
      <c r="M21" s="629">
        <v>4</v>
      </c>
      <c r="N21" s="628">
        <f>Tlač!U31</f>
        <v>77</v>
      </c>
      <c r="O21" s="627">
        <f>Tlač!V31</f>
        <v>34</v>
      </c>
      <c r="P21" s="627">
        <f>Tlač!W31</f>
        <v>1</v>
      </c>
      <c r="Q21" s="626">
        <f>IF(AND(ISBLANK(N21),ISBLANK(O21)),"",N21+O21)</f>
        <v>111</v>
      </c>
      <c r="R21" s="625">
        <f>IF(ISNUMBER($H21),1-$H21,"")</f>
        <v>0</v>
      </c>
      <c r="S21" s="768">
        <f>IF(ISNUMBER($I21),1-$I21,"")</f>
        <v>0</v>
      </c>
    </row>
    <row r="22" spans="1:19" ht="15.75" customHeight="1" thickBot="1">
      <c r="A22" s="759" t="str">
        <f>Zápis!$A$17</f>
        <v>5406060101</v>
      </c>
      <c r="B22" s="760"/>
      <c r="C22" s="624" t="s">
        <v>1037</v>
      </c>
      <c r="D22" s="621">
        <f>IF(ISNUMBER($G22),SUM(D18:D21),"")</f>
        <v>344</v>
      </c>
      <c r="E22" s="623">
        <f>IF(ISNUMBER($G22),SUM(E18:E21),"")</f>
        <v>157</v>
      </c>
      <c r="F22" s="623">
        <f>IF(ISNUMBER($G22),SUM(F18:F21),"")</f>
        <v>11</v>
      </c>
      <c r="G22" s="622">
        <f>IF(SUM($G18:$G21)+SUM($Q18:$Q21)&gt;0,SUM(G18:G21),"")</f>
        <v>501</v>
      </c>
      <c r="H22" s="621">
        <f>IF(ISNUMBER($G22),SUM(H18:H21),"")</f>
        <v>3</v>
      </c>
      <c r="I22" s="769"/>
      <c r="K22" s="759" t="str">
        <f>Zápis!$G$17</f>
        <v>5202232048</v>
      </c>
      <c r="L22" s="760"/>
      <c r="M22" s="624" t="s">
        <v>1037</v>
      </c>
      <c r="N22" s="621">
        <f>IF(ISNUMBER($G22),SUM(N18:N21),"")</f>
        <v>324</v>
      </c>
      <c r="O22" s="623">
        <f>IF(ISNUMBER($G22),SUM(O18:O21),"")</f>
        <v>129</v>
      </c>
      <c r="P22" s="623">
        <f>IF(ISNUMBER($G22),SUM(P18:P21),"")</f>
        <v>12</v>
      </c>
      <c r="Q22" s="622">
        <f>IF(SUM($G18:$G21)+SUM($Q18:$Q21)&gt;0,SUM(Q18:Q21),"")</f>
        <v>453</v>
      </c>
      <c r="R22" s="621">
        <f>IF(ISNUMBER($G22),SUM(R18:R21),"")</f>
        <v>1</v>
      </c>
      <c r="S22" s="769"/>
    </row>
    <row r="23" spans="1:19" ht="12.75" customHeight="1">
      <c r="A23" s="780" t="str">
        <f>Tlač!$B$34</f>
        <v>Száz Ernest</v>
      </c>
      <c r="B23" s="781"/>
      <c r="C23" s="640">
        <v>1</v>
      </c>
      <c r="D23" s="639">
        <f>Tlač!F35</f>
        <v>79</v>
      </c>
      <c r="E23" s="638">
        <f>Tlač!G35</f>
        <v>18</v>
      </c>
      <c r="F23" s="638">
        <f>Tlač!H35</f>
        <v>6</v>
      </c>
      <c r="G23" s="637">
        <f>IF(AND(ISBLANK(D23),ISBLANK(E23)),"",D23+E23)</f>
        <v>97</v>
      </c>
      <c r="H23" s="636">
        <f>IF(OR(ISNUMBER($G23),ISNUMBER($Q23)),(SIGN(N($G23)-N($Q23))+1)/2,"")</f>
        <v>0</v>
      </c>
      <c r="I23" s="630"/>
      <c r="K23" s="780" t="str">
        <f>Tlač!$Q$34</f>
        <v>Chobot Ivan</v>
      </c>
      <c r="L23" s="781"/>
      <c r="M23" s="640">
        <v>1</v>
      </c>
      <c r="N23" s="639">
        <f>Tlač!U35</f>
        <v>95</v>
      </c>
      <c r="O23" s="638">
        <f>Tlač!V35</f>
        <v>42</v>
      </c>
      <c r="P23" s="638">
        <f>Tlač!W35</f>
        <v>0</v>
      </c>
      <c r="Q23" s="637">
        <f>IF(AND(ISBLANK(N23),ISBLANK(O23)),"",N23+O23)</f>
        <v>137</v>
      </c>
      <c r="R23" s="636">
        <f>IF(ISNUMBER($H23),1-$H23,"")</f>
        <v>1</v>
      </c>
      <c r="S23" s="630"/>
    </row>
    <row r="24" spans="1:19" ht="12.75" customHeight="1">
      <c r="A24" s="782"/>
      <c r="B24" s="783"/>
      <c r="C24" s="635">
        <v>2</v>
      </c>
      <c r="D24" s="634">
        <f>Tlač!F36</f>
        <v>80</v>
      </c>
      <c r="E24" s="633">
        <f>Tlač!G36</f>
        <v>40</v>
      </c>
      <c r="F24" s="633">
        <f>Tlač!H36</f>
        <v>0</v>
      </c>
      <c r="G24" s="632">
        <f>IF(AND(ISBLANK(D24),ISBLANK(E24)),"",D24+E24)</f>
        <v>120</v>
      </c>
      <c r="H24" s="631">
        <f>IF(OR(ISNUMBER($G24),ISNUMBER($Q24)),(SIGN(N($G24)-N($Q24))+1)/2,"")</f>
        <v>0</v>
      </c>
      <c r="I24" s="630"/>
      <c r="K24" s="782"/>
      <c r="L24" s="783"/>
      <c r="M24" s="635">
        <v>2</v>
      </c>
      <c r="N24" s="634">
        <f>Tlač!U36</f>
        <v>86</v>
      </c>
      <c r="O24" s="633">
        <f>Tlač!V36</f>
        <v>35</v>
      </c>
      <c r="P24" s="633">
        <f>Tlač!W36</f>
        <v>2</v>
      </c>
      <c r="Q24" s="632">
        <f>IF(AND(ISBLANK(N24),ISBLANK(O24)),"",N24+O24)</f>
        <v>121</v>
      </c>
      <c r="R24" s="631">
        <f>IF(ISNUMBER($H24),1-$H24,"")</f>
        <v>1</v>
      </c>
      <c r="S24" s="630"/>
    </row>
    <row r="25" spans="1:19" ht="12.75" customHeight="1" thickBot="1">
      <c r="A25" s="770"/>
      <c r="B25" s="771"/>
      <c r="C25" s="635">
        <v>3</v>
      </c>
      <c r="D25" s="634">
        <f>Tlač!F37</f>
        <v>68</v>
      </c>
      <c r="E25" s="633">
        <f>Tlač!G37</f>
        <v>42</v>
      </c>
      <c r="F25" s="633">
        <f>Tlač!H37</f>
        <v>3</v>
      </c>
      <c r="G25" s="632">
        <f>IF(AND(ISBLANK(D25),ISBLANK(E25)),"",D25+E25)</f>
        <v>110</v>
      </c>
      <c r="H25" s="631">
        <f>IF(OR(ISNUMBER($G25),ISNUMBER($Q25)),(SIGN(N($G25)-N($Q25))+1)/2,"")</f>
        <v>0</v>
      </c>
      <c r="I25" s="630"/>
      <c r="K25" s="770"/>
      <c r="L25" s="771"/>
      <c r="M25" s="635">
        <v>3</v>
      </c>
      <c r="N25" s="634">
        <f>Tlač!U37</f>
        <v>80</v>
      </c>
      <c r="O25" s="633">
        <f>Tlač!V37</f>
        <v>34</v>
      </c>
      <c r="P25" s="633">
        <f>Tlač!W37</f>
        <v>2</v>
      </c>
      <c r="Q25" s="632">
        <f>IF(AND(ISBLANK(N25),ISBLANK(O25)),"",N25+O25)</f>
        <v>114</v>
      </c>
      <c r="R25" s="631">
        <f>IF(ISNUMBER($H25),1-$H25,"")</f>
        <v>1</v>
      </c>
      <c r="S25" s="630"/>
    </row>
    <row r="26" spans="1:19" ht="12.75" customHeight="1">
      <c r="A26" s="772"/>
      <c r="B26" s="773"/>
      <c r="C26" s="629">
        <v>4</v>
      </c>
      <c r="D26" s="628">
        <f>Tlač!F38</f>
        <v>91</v>
      </c>
      <c r="E26" s="627">
        <f>Tlač!G38</f>
        <v>45</v>
      </c>
      <c r="F26" s="627">
        <f>Tlač!H38</f>
        <v>2</v>
      </c>
      <c r="G26" s="626">
        <f>IF(AND(ISBLANK(D26),ISBLANK(E26)),"",D26+E26)</f>
        <v>136</v>
      </c>
      <c r="H26" s="625">
        <f>IF(OR(ISNUMBER($G26),ISNUMBER($Q26)),(SIGN(N($G26)-N($Q26))+1)/2,"")</f>
        <v>1</v>
      </c>
      <c r="I26" s="768">
        <f>IF(ISNUMBER(H27),(SIGN(1000*($H27-$R27)+$G27-$Q27)+1)/2,"")</f>
        <v>0</v>
      </c>
      <c r="K26" s="772"/>
      <c r="L26" s="773"/>
      <c r="M26" s="629">
        <v>4</v>
      </c>
      <c r="N26" s="628">
        <f>Tlač!U38</f>
        <v>77</v>
      </c>
      <c r="O26" s="627">
        <f>Tlač!V38</f>
        <v>38</v>
      </c>
      <c r="P26" s="627">
        <f>Tlač!W38</f>
        <v>2</v>
      </c>
      <c r="Q26" s="626">
        <f>IF(AND(ISBLANK(N26),ISBLANK(O26)),"",N26+O26)</f>
        <v>115</v>
      </c>
      <c r="R26" s="625">
        <f>IF(ISNUMBER($H26),1-$H26,"")</f>
        <v>0</v>
      </c>
      <c r="S26" s="768">
        <f>IF(ISNUMBER($I26),1-$I26,"")</f>
        <v>1</v>
      </c>
    </row>
    <row r="27" spans="1:19" ht="15.75" customHeight="1" thickBot="1">
      <c r="A27" s="759" t="str">
        <f>Zápis!$A$23</f>
        <v>3807250343</v>
      </c>
      <c r="B27" s="760"/>
      <c r="C27" s="624" t="s">
        <v>1037</v>
      </c>
      <c r="D27" s="621">
        <f>IF(ISNUMBER($G27),SUM(D23:D26),"")</f>
        <v>318</v>
      </c>
      <c r="E27" s="623">
        <f>IF(ISNUMBER($G27),SUM(E23:E26),"")</f>
        <v>145</v>
      </c>
      <c r="F27" s="623">
        <f>IF(ISNUMBER($G27),SUM(F23:F26),"")</f>
        <v>11</v>
      </c>
      <c r="G27" s="622">
        <f>IF(SUM($G23:$G26)+SUM($Q23:$Q26)&gt;0,SUM(G23:G26),"")</f>
        <v>463</v>
      </c>
      <c r="H27" s="621">
        <f>IF(ISNUMBER($G27),SUM(H23:H26),"")</f>
        <v>1</v>
      </c>
      <c r="I27" s="769"/>
      <c r="K27" s="759" t="str">
        <f>Zápis!$G$23</f>
        <v>5408291579</v>
      </c>
      <c r="L27" s="760"/>
      <c r="M27" s="624" t="s">
        <v>1037</v>
      </c>
      <c r="N27" s="621">
        <f>IF(ISNUMBER($G27),SUM(N23:N26),"")</f>
        <v>338</v>
      </c>
      <c r="O27" s="623">
        <f>IF(ISNUMBER($G27),SUM(O23:O26),"")</f>
        <v>149</v>
      </c>
      <c r="P27" s="623">
        <f>IF(ISNUMBER($G27),SUM(P23:P26),"")</f>
        <v>6</v>
      </c>
      <c r="Q27" s="622">
        <f>IF(SUM($G23:$G26)+SUM($Q23:$Q26)&gt;0,SUM(Q23:Q26),"")</f>
        <v>487</v>
      </c>
      <c r="R27" s="621">
        <f>IF(ISNUMBER($G27),SUM(R23:R26),"")</f>
        <v>3</v>
      </c>
      <c r="S27" s="769"/>
    </row>
    <row r="28" spans="1:19" ht="12.75" customHeight="1">
      <c r="A28" s="780" t="str">
        <f>Tlač!$B$41</f>
        <v>Hegedüšová Kristína</v>
      </c>
      <c r="B28" s="781"/>
      <c r="C28" s="640">
        <v>1</v>
      </c>
      <c r="D28" s="639">
        <f>Tlač!F42</f>
        <v>90</v>
      </c>
      <c r="E28" s="638">
        <f>Tlač!G42</f>
        <v>33</v>
      </c>
      <c r="F28" s="638">
        <f>Tlač!H42</f>
        <v>2</v>
      </c>
      <c r="G28" s="637">
        <f>IF(AND(ISBLANK(D28),ISBLANK(E28)),"",D28+E28)</f>
        <v>123</v>
      </c>
      <c r="H28" s="636">
        <f>IF(OR(ISNUMBER($G28),ISNUMBER($Q28)),(SIGN(N($G28)-N($Q28))+1)/2,"")</f>
        <v>1</v>
      </c>
      <c r="I28" s="630"/>
      <c r="K28" s="780" t="str">
        <f>Tlač!$Q$41</f>
        <v>Lačný Anton</v>
      </c>
      <c r="L28" s="781"/>
      <c r="M28" s="640">
        <v>1</v>
      </c>
      <c r="N28" s="639">
        <f>Tlač!U42</f>
        <v>96</v>
      </c>
      <c r="O28" s="638">
        <f>Tlač!V42</f>
        <v>25</v>
      </c>
      <c r="P28" s="638">
        <f>Tlač!W42</f>
        <v>7</v>
      </c>
      <c r="Q28" s="637">
        <f>IF(AND(ISBLANK(N28),ISBLANK(O28)),"",N28+O28)</f>
        <v>121</v>
      </c>
      <c r="R28" s="636">
        <f>IF(ISNUMBER($H28),1-$H28,"")</f>
        <v>0</v>
      </c>
      <c r="S28" s="630"/>
    </row>
    <row r="29" spans="1:19" ht="12.75" customHeight="1">
      <c r="A29" s="782"/>
      <c r="B29" s="783"/>
      <c r="C29" s="635">
        <v>2</v>
      </c>
      <c r="D29" s="634">
        <f>Tlač!F43</f>
        <v>89</v>
      </c>
      <c r="E29" s="633">
        <f>Tlač!G43</f>
        <v>41</v>
      </c>
      <c r="F29" s="633">
        <f>Tlač!H43</f>
        <v>2</v>
      </c>
      <c r="G29" s="632">
        <f>IF(AND(ISBLANK(D29),ISBLANK(E29)),"",D29+E29)</f>
        <v>130</v>
      </c>
      <c r="H29" s="631">
        <f>IF(OR(ISNUMBER($G29),ISNUMBER($Q29)),(SIGN(N($G29)-N($Q29))+1)/2,"")</f>
        <v>1</v>
      </c>
      <c r="I29" s="630"/>
      <c r="K29" s="782"/>
      <c r="L29" s="783"/>
      <c r="M29" s="635">
        <v>2</v>
      </c>
      <c r="N29" s="634">
        <f>Tlač!U43</f>
        <v>80</v>
      </c>
      <c r="O29" s="633">
        <f>Tlač!V43</f>
        <v>35</v>
      </c>
      <c r="P29" s="633">
        <f>Tlač!W43</f>
        <v>4</v>
      </c>
      <c r="Q29" s="632">
        <f>IF(AND(ISBLANK(N29),ISBLANK(O29)),"",N29+O29)</f>
        <v>115</v>
      </c>
      <c r="R29" s="631">
        <f>IF(ISNUMBER($H29),1-$H29,"")</f>
        <v>0</v>
      </c>
      <c r="S29" s="630"/>
    </row>
    <row r="30" spans="1:19" ht="12.75" customHeight="1" thickBot="1">
      <c r="A30" s="770"/>
      <c r="B30" s="771"/>
      <c r="C30" s="635">
        <v>3</v>
      </c>
      <c r="D30" s="634">
        <f>Tlač!F44</f>
        <v>68</v>
      </c>
      <c r="E30" s="633">
        <f>Tlač!G44</f>
        <v>36</v>
      </c>
      <c r="F30" s="633">
        <f>Tlač!H44</f>
        <v>4</v>
      </c>
      <c r="G30" s="632">
        <f>IF(AND(ISBLANK(D30),ISBLANK(E30)),"",D30+E30)</f>
        <v>104</v>
      </c>
      <c r="H30" s="631">
        <f>IF(OR(ISNUMBER($G30),ISNUMBER($Q30)),(SIGN(N($G30)-N($Q30))+1)/2,"")</f>
        <v>0</v>
      </c>
      <c r="I30" s="630"/>
      <c r="K30" s="770"/>
      <c r="L30" s="771"/>
      <c r="M30" s="635">
        <v>3</v>
      </c>
      <c r="N30" s="634">
        <f>Tlač!U44</f>
        <v>72</v>
      </c>
      <c r="O30" s="633">
        <f>Tlač!V44</f>
        <v>45</v>
      </c>
      <c r="P30" s="633">
        <f>Tlač!W44</f>
        <v>2</v>
      </c>
      <c r="Q30" s="632">
        <f>IF(AND(ISBLANK(N30),ISBLANK(O30)),"",N30+O30)</f>
        <v>117</v>
      </c>
      <c r="R30" s="631">
        <f>IF(ISNUMBER($H30),1-$H30,"")</f>
        <v>1</v>
      </c>
      <c r="S30" s="630"/>
    </row>
    <row r="31" spans="1:19" ht="12.75" customHeight="1">
      <c r="A31" s="772"/>
      <c r="B31" s="773"/>
      <c r="C31" s="629">
        <v>4</v>
      </c>
      <c r="D31" s="628">
        <f>Tlač!F45</f>
        <v>95</v>
      </c>
      <c r="E31" s="627">
        <f>Tlač!G45</f>
        <v>43</v>
      </c>
      <c r="F31" s="627">
        <f>Tlač!H45</f>
        <v>2</v>
      </c>
      <c r="G31" s="626">
        <f>IF(AND(ISBLANK(D31),ISBLANK(E31)),"",D31+E31)</f>
        <v>138</v>
      </c>
      <c r="H31" s="625">
        <f>IF(OR(ISNUMBER($G31),ISNUMBER($Q31)),(SIGN(N($G31)-N($Q31))+1)/2,"")</f>
        <v>1</v>
      </c>
      <c r="I31" s="768">
        <f>IF(ISNUMBER(H32),(SIGN(1000*($H32-$R32)+$G32-$Q32)+1)/2,"")</f>
        <v>1</v>
      </c>
      <c r="K31" s="772"/>
      <c r="L31" s="773"/>
      <c r="M31" s="629">
        <v>4</v>
      </c>
      <c r="N31" s="628">
        <f>Tlač!U45</f>
        <v>89</v>
      </c>
      <c r="O31" s="627">
        <f>Tlač!V45</f>
        <v>38</v>
      </c>
      <c r="P31" s="627">
        <f>Tlač!W45</f>
        <v>4</v>
      </c>
      <c r="Q31" s="626">
        <f>IF(AND(ISBLANK(N31),ISBLANK(O31)),"",N31+O31)</f>
        <v>127</v>
      </c>
      <c r="R31" s="625">
        <f>IF(ISNUMBER($H31),1-$H31,"")</f>
        <v>0</v>
      </c>
      <c r="S31" s="768">
        <f>IF(ISNUMBER($I31),1-$I31,"")</f>
        <v>0</v>
      </c>
    </row>
    <row r="32" spans="1:19" ht="15.75" customHeight="1" thickBot="1">
      <c r="A32" s="759">
        <f>Zápis!$A$29</f>
        <v>0</v>
      </c>
      <c r="B32" s="760"/>
      <c r="C32" s="624" t="s">
        <v>1037</v>
      </c>
      <c r="D32" s="621">
        <f>IF(ISNUMBER($G32),SUM(D28:D31),"")</f>
        <v>342</v>
      </c>
      <c r="E32" s="623">
        <f>IF(ISNUMBER($G32),SUM(E28:E31),"")</f>
        <v>153</v>
      </c>
      <c r="F32" s="623">
        <f>IF(ISNUMBER($G32),SUM(F28:F31),"")</f>
        <v>10</v>
      </c>
      <c r="G32" s="622">
        <f>IF(SUM($G28:$G31)+SUM($Q28:$Q31)&gt;0,SUM(G28:G31),"")</f>
        <v>495</v>
      </c>
      <c r="H32" s="621">
        <f>IF(ISNUMBER($G32),SUM(H28:H31),"")</f>
        <v>3</v>
      </c>
      <c r="I32" s="769"/>
      <c r="K32" s="759" t="str">
        <f>Zápis!$G$29</f>
        <v>5509062062</v>
      </c>
      <c r="L32" s="760"/>
      <c r="M32" s="624" t="s">
        <v>1037</v>
      </c>
      <c r="N32" s="621">
        <f>IF(ISNUMBER($G32),SUM(N28:N31),"")</f>
        <v>337</v>
      </c>
      <c r="O32" s="623">
        <f>IF(ISNUMBER($G32),SUM(O28:O31),"")</f>
        <v>143</v>
      </c>
      <c r="P32" s="623">
        <f>IF(ISNUMBER($G32),SUM(P28:P31),"")</f>
        <v>17</v>
      </c>
      <c r="Q32" s="622">
        <f>IF(SUM($G28:$G31)+SUM($Q28:$Q31)&gt;0,SUM(Q28:Q31),"")</f>
        <v>480</v>
      </c>
      <c r="R32" s="621">
        <f>IF(ISNUMBER($G32),SUM(R28:R31),"")</f>
        <v>1</v>
      </c>
      <c r="S32" s="769"/>
    </row>
    <row r="33" spans="1:19" ht="12.75" customHeight="1">
      <c r="A33" s="780" t="str">
        <f>Tlač!$B$48</f>
        <v>Kaigl Jiří</v>
      </c>
      <c r="B33" s="781"/>
      <c r="C33" s="640">
        <v>1</v>
      </c>
      <c r="D33" s="639">
        <f>Tlač!F49</f>
        <v>98</v>
      </c>
      <c r="E33" s="638">
        <f>Tlač!G49</f>
        <v>26</v>
      </c>
      <c r="F33" s="638">
        <f>Tlač!H49</f>
        <v>6</v>
      </c>
      <c r="G33" s="637">
        <f>IF(AND(ISBLANK(D33),ISBLANK(E33)),"",D33+E33)</f>
        <v>124</v>
      </c>
      <c r="H33" s="636">
        <f>IF(OR(ISNUMBER($G33),ISNUMBER($Q33)),(SIGN(N($G33)-N($Q33))+1)/2,"")</f>
        <v>1</v>
      </c>
      <c r="I33" s="630"/>
      <c r="K33" s="780" t="str">
        <f>Tlač!$Q$48</f>
        <v>Sadloň Michal</v>
      </c>
      <c r="L33" s="781"/>
      <c r="M33" s="640">
        <v>1</v>
      </c>
      <c r="N33" s="639">
        <f>Tlač!U49</f>
        <v>83</v>
      </c>
      <c r="O33" s="638">
        <f>Tlač!V49</f>
        <v>35</v>
      </c>
      <c r="P33" s="638">
        <f>Tlač!W49</f>
        <v>0</v>
      </c>
      <c r="Q33" s="637">
        <f>IF(AND(ISBLANK(N33),ISBLANK(O33)),"",N33+O33)</f>
        <v>118</v>
      </c>
      <c r="R33" s="636">
        <f>IF(ISNUMBER($H33),1-$H33,"")</f>
        <v>0</v>
      </c>
      <c r="S33" s="630"/>
    </row>
    <row r="34" spans="1:19" ht="12.75" customHeight="1">
      <c r="A34" s="782"/>
      <c r="B34" s="783"/>
      <c r="C34" s="635">
        <v>2</v>
      </c>
      <c r="D34" s="634">
        <f>Tlač!F50</f>
        <v>80</v>
      </c>
      <c r="E34" s="633">
        <f>Tlač!G50</f>
        <v>42</v>
      </c>
      <c r="F34" s="633">
        <f>Tlač!H50</f>
        <v>3</v>
      </c>
      <c r="G34" s="632">
        <f>IF(AND(ISBLANK(D34),ISBLANK(E34)),"",D34+E34)</f>
        <v>122</v>
      </c>
      <c r="H34" s="631">
        <f>IF(OR(ISNUMBER($G34),ISNUMBER($Q34)),(SIGN(N($G34)-N($Q34))+1)/2,"")</f>
        <v>0.5</v>
      </c>
      <c r="I34" s="630"/>
      <c r="K34" s="782"/>
      <c r="L34" s="783"/>
      <c r="M34" s="635">
        <v>2</v>
      </c>
      <c r="N34" s="634">
        <f>Tlač!U50</f>
        <v>77</v>
      </c>
      <c r="O34" s="633">
        <f>Tlač!V50</f>
        <v>45</v>
      </c>
      <c r="P34" s="633">
        <f>Tlač!W50</f>
        <v>0</v>
      </c>
      <c r="Q34" s="632">
        <f>IF(AND(ISBLANK(N34),ISBLANK(O34)),"",N34+O34)</f>
        <v>122</v>
      </c>
      <c r="R34" s="631">
        <f>IF(ISNUMBER($H34),1-$H34,"")</f>
        <v>0.5</v>
      </c>
      <c r="S34" s="630"/>
    </row>
    <row r="35" spans="1:19" ht="12.75" customHeight="1" thickBot="1">
      <c r="A35" s="770"/>
      <c r="B35" s="771"/>
      <c r="C35" s="635">
        <v>3</v>
      </c>
      <c r="D35" s="634">
        <f>Tlač!F51</f>
        <v>93</v>
      </c>
      <c r="E35" s="633">
        <f>Tlač!G51</f>
        <v>25</v>
      </c>
      <c r="F35" s="633">
        <f>Tlač!H51</f>
        <v>4</v>
      </c>
      <c r="G35" s="632">
        <f>IF(AND(ISBLANK(D35),ISBLANK(E35)),"",D35+E35)</f>
        <v>118</v>
      </c>
      <c r="H35" s="631">
        <f>IF(OR(ISNUMBER($G35),ISNUMBER($Q35)),(SIGN(N($G35)-N($Q35))+1)/2,"")</f>
        <v>0</v>
      </c>
      <c r="I35" s="630"/>
      <c r="K35" s="770"/>
      <c r="L35" s="771"/>
      <c r="M35" s="635">
        <v>3</v>
      </c>
      <c r="N35" s="634">
        <f>Tlač!U51</f>
        <v>91</v>
      </c>
      <c r="O35" s="633">
        <f>Tlač!V51</f>
        <v>61</v>
      </c>
      <c r="P35" s="633">
        <f>Tlač!W51</f>
        <v>0</v>
      </c>
      <c r="Q35" s="632">
        <f>IF(AND(ISBLANK(N35),ISBLANK(O35)),"",N35+O35)</f>
        <v>152</v>
      </c>
      <c r="R35" s="631">
        <f>IF(ISNUMBER($H35),1-$H35,"")</f>
        <v>1</v>
      </c>
      <c r="S35" s="630"/>
    </row>
    <row r="36" spans="1:19" ht="12.75" customHeight="1">
      <c r="A36" s="772"/>
      <c r="B36" s="773"/>
      <c r="C36" s="629">
        <v>4</v>
      </c>
      <c r="D36" s="628">
        <f>Tlač!F52</f>
        <v>86</v>
      </c>
      <c r="E36" s="627">
        <f>Tlač!G52</f>
        <v>52</v>
      </c>
      <c r="F36" s="627">
        <f>Tlač!H52</f>
        <v>2</v>
      </c>
      <c r="G36" s="626">
        <f>IF(AND(ISBLANK(D36),ISBLANK(E36)),"",D36+E36)</f>
        <v>138</v>
      </c>
      <c r="H36" s="625">
        <f>IF(OR(ISNUMBER($G36),ISNUMBER($Q36)),(SIGN(N($G36)-N($Q36))+1)/2,"")</f>
        <v>0</v>
      </c>
      <c r="I36" s="768">
        <f>IF(ISNUMBER(H37),(SIGN(1000*($H37-$R37)+$G37-$Q37)+1)/2,"")</f>
        <v>0</v>
      </c>
      <c r="K36" s="772"/>
      <c r="L36" s="773"/>
      <c r="M36" s="629">
        <v>4</v>
      </c>
      <c r="N36" s="628">
        <f>Tlač!U52</f>
        <v>99</v>
      </c>
      <c r="O36" s="627">
        <f>Tlač!V52</f>
        <v>44</v>
      </c>
      <c r="P36" s="627">
        <f>Tlač!W52</f>
        <v>0</v>
      </c>
      <c r="Q36" s="626">
        <f>IF(AND(ISBLANK(N36),ISBLANK(O36)),"",N36+O36)</f>
        <v>143</v>
      </c>
      <c r="R36" s="625">
        <f>IF(ISNUMBER($H36),1-$H36,"")</f>
        <v>1</v>
      </c>
      <c r="S36" s="768">
        <f>IF(ISNUMBER($I36),1-$I36,"")</f>
        <v>1</v>
      </c>
    </row>
    <row r="37" spans="1:19" ht="15.75" customHeight="1" thickBot="1">
      <c r="A37" s="759" t="str">
        <f>Zápis!$A$35</f>
        <v>6204202717</v>
      </c>
      <c r="B37" s="760"/>
      <c r="C37" s="624" t="s">
        <v>1037</v>
      </c>
      <c r="D37" s="621">
        <f>IF(ISNUMBER($G37),SUM(D33:D36),"")</f>
        <v>357</v>
      </c>
      <c r="E37" s="623">
        <f>IF(ISNUMBER($G37),SUM(E33:E36),"")</f>
        <v>145</v>
      </c>
      <c r="F37" s="623">
        <f>IF(ISNUMBER($G37),SUM(F33:F36),"")</f>
        <v>15</v>
      </c>
      <c r="G37" s="622">
        <f>IF(SUM($G33:$G36)+SUM($Q33:$Q36)&gt;0,SUM(G33:G36),"")</f>
        <v>502</v>
      </c>
      <c r="H37" s="621">
        <f>IF(ISNUMBER($G37),SUM(H33:H36),"")</f>
        <v>1.5</v>
      </c>
      <c r="I37" s="769"/>
      <c r="K37" s="759" t="str">
        <f>Zápis!$G$35</f>
        <v>6203252066</v>
      </c>
      <c r="L37" s="760"/>
      <c r="M37" s="624" t="s">
        <v>1037</v>
      </c>
      <c r="N37" s="621">
        <f>IF(ISNUMBER($G37),SUM(N33:N36),"")</f>
        <v>350</v>
      </c>
      <c r="O37" s="623">
        <f>IF(ISNUMBER($G37),SUM(O33:O36),"")</f>
        <v>185</v>
      </c>
      <c r="P37" s="623">
        <f>IF(ISNUMBER($G37),SUM(P33:P36),"")</f>
        <v>0</v>
      </c>
      <c r="Q37" s="622">
        <f>IF(SUM($G33:$G36)+SUM($Q33:$Q36)&gt;0,SUM(Q33:Q36),"")</f>
        <v>535</v>
      </c>
      <c r="R37" s="621">
        <f>IF(ISNUMBER($G37),SUM(R33:R36),"")</f>
        <v>2.5</v>
      </c>
      <c r="S37" s="769"/>
    </row>
    <row r="38" ht="4.5" customHeight="1" thickBot="1"/>
    <row r="39" spans="1:19" ht="19.5" customHeight="1" thickBot="1">
      <c r="A39" s="620"/>
      <c r="B39" s="619"/>
      <c r="C39" s="618" t="s">
        <v>1036</v>
      </c>
      <c r="D39" s="617">
        <f>IF(ISNUMBER($G39),SUM(D12,D17,D22,D27,D32,D37),"")</f>
        <v>2052</v>
      </c>
      <c r="E39" s="616">
        <f>IF(ISNUMBER($G39),SUM(E12,E17,E22,E27,E32,E37),"")</f>
        <v>897</v>
      </c>
      <c r="F39" s="616">
        <f>IF(ISNUMBER($G39),SUM(F12,F17,F22,F27,F32,F37),"")</f>
        <v>66</v>
      </c>
      <c r="G39" s="615">
        <f>IF(SUM($G$8:$G$37)+SUM($Q$8:$Q$37)&gt;0,SUM(G12,G17,G22,G27,G32,G37),"")</f>
        <v>2949</v>
      </c>
      <c r="H39" s="614">
        <f>IF(SUM($G$8:$G$37)+SUM($Q$8:$Q$37)&gt;0,SUM(H12,H17,H22,H27,H32,H37),"")</f>
        <v>12</v>
      </c>
      <c r="I39" s="613">
        <f>IF(ISNUMBER($G39),(SIGN($G39-$Q39)+1)/IF(COUNT(I$11,I$16,I$21,I$26,I$31,I$36)&gt;3,1,2),"")</f>
        <v>2</v>
      </c>
      <c r="K39" s="620"/>
      <c r="L39" s="619"/>
      <c r="M39" s="618" t="s">
        <v>1036</v>
      </c>
      <c r="N39" s="617">
        <f>IF(ISNUMBER($G39),SUM(N12,N17,N22,N27,N32,N37),"")</f>
        <v>2025</v>
      </c>
      <c r="O39" s="616">
        <f>IF(ISNUMBER($G39),SUM(O12,O17,O22,O27,O32,O37),"")</f>
        <v>920</v>
      </c>
      <c r="P39" s="616">
        <f>IF(ISNUMBER($G39),SUM(P12,P17,P22,P27,P32,P37),"")</f>
        <v>47</v>
      </c>
      <c r="Q39" s="615">
        <f>IF(SUM($G$8:$G$37)+SUM($Q$8:$Q$37)&gt;0,SUM(Q12,Q17,Q22,Q27,Q32,Q37),"")</f>
        <v>2945</v>
      </c>
      <c r="R39" s="614">
        <f>IF(SUM($G$8:$G$37)+SUM($Q$8:$Q$37)&gt;0,SUM(R12,R17,R22,R27,R32,R37),"")</f>
        <v>12</v>
      </c>
      <c r="S39" s="61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609"/>
      <c r="B41" s="610" t="s">
        <v>1035</v>
      </c>
      <c r="C41" s="742" t="str">
        <f>Zápis!$B$51</f>
        <v>Jiří Kaigl</v>
      </c>
      <c r="D41" s="742"/>
      <c r="E41" s="742"/>
      <c r="G41" s="750" t="s">
        <v>1034</v>
      </c>
      <c r="H41" s="750"/>
      <c r="I41" s="612">
        <f>IF(ISNUMBER(I$39),SUM(I11,I16,I21,I26,I31,I36,I39),"")</f>
        <v>5</v>
      </c>
      <c r="K41" s="609"/>
      <c r="L41" s="610" t="s">
        <v>1035</v>
      </c>
      <c r="M41" s="742" t="str">
        <f>Zápis!$H$51</f>
        <v>Pavel Ančič</v>
      </c>
      <c r="N41" s="742"/>
      <c r="O41" s="742"/>
      <c r="Q41" s="750" t="s">
        <v>1034</v>
      </c>
      <c r="R41" s="750"/>
      <c r="S41" s="612">
        <f>IF(ISNUMBER(S$39),SUM(S11,S16,S21,S26,S31,S36,S39),"")</f>
        <v>3</v>
      </c>
    </row>
    <row r="42" spans="1:19" ht="18" customHeight="1">
      <c r="A42" s="609"/>
      <c r="B42" s="610" t="s">
        <v>1031</v>
      </c>
      <c r="C42" s="745"/>
      <c r="D42" s="745"/>
      <c r="E42" s="745"/>
      <c r="G42" s="611"/>
      <c r="H42" s="611"/>
      <c r="I42" s="611"/>
      <c r="K42" s="609"/>
      <c r="L42" s="610" t="s">
        <v>1031</v>
      </c>
      <c r="M42" s="745"/>
      <c r="N42" s="745"/>
      <c r="O42" s="745"/>
      <c r="Q42" s="611"/>
      <c r="R42" s="611"/>
      <c r="S42" s="611"/>
    </row>
    <row r="43" spans="1:19" ht="19.5" customHeight="1">
      <c r="A43" s="610" t="s">
        <v>119</v>
      </c>
      <c r="B43" s="610" t="s">
        <v>1033</v>
      </c>
      <c r="C43" s="739" t="str">
        <f>Zápis!$C$41</f>
        <v>Poloma Žolt</v>
      </c>
      <c r="D43" s="739"/>
      <c r="E43" s="739"/>
      <c r="F43" s="739"/>
      <c r="G43" s="739"/>
      <c r="H43" s="739"/>
      <c r="I43" s="610"/>
      <c r="J43" s="610"/>
      <c r="K43" s="610" t="s">
        <v>1032</v>
      </c>
      <c r="L43" s="746">
        <f>Zápis!$C$42</f>
        <v>0</v>
      </c>
      <c r="M43" s="746"/>
      <c r="O43" s="610" t="s">
        <v>1031</v>
      </c>
      <c r="P43" s="739"/>
      <c r="Q43" s="739"/>
      <c r="R43" s="739"/>
      <c r="S43" s="739"/>
    </row>
    <row r="44" spans="5:8" ht="9.75" customHeight="1">
      <c r="E44" s="609"/>
      <c r="H44" s="609"/>
    </row>
    <row r="45" ht="30" customHeight="1">
      <c r="A45" s="608" t="str">
        <f>"Technické podmienky stretnutia:   "&amp;$B$3&amp;IF(ISBLANK($B$3),""," – ")&amp;$L$3</f>
        <v>Technické podmienky stretnutia:   MKK Slovan Galanta B – TJ Karpaty Limbach</v>
      </c>
    </row>
    <row r="46" spans="2:11" ht="19.5" customHeight="1">
      <c r="B46" s="607" t="s">
        <v>1030</v>
      </c>
      <c r="C46" s="743">
        <f>Zápis!$C$49</f>
        <v>0.4583333333333333</v>
      </c>
      <c r="D46" s="744"/>
      <c r="I46" s="607" t="s">
        <v>1029</v>
      </c>
      <c r="J46" s="744" t="str">
        <f>Zápis!$C$44</f>
        <v>23°C</v>
      </c>
      <c r="K46" s="744"/>
    </row>
    <row r="47" spans="2:19" ht="19.5" customHeight="1">
      <c r="B47" s="607" t="s">
        <v>1028</v>
      </c>
      <c r="C47" s="740">
        <f>Zápis!$I$49</f>
        <v>0.042361111111111106</v>
      </c>
      <c r="D47" s="741"/>
      <c r="I47" s="607" t="s">
        <v>1027</v>
      </c>
      <c r="J47" s="741">
        <f>Zápis!$I$44</f>
        <v>0</v>
      </c>
      <c r="K47" s="741"/>
      <c r="P47" s="607" t="s">
        <v>1026</v>
      </c>
      <c r="Q47" s="754">
        <f>Zápis!$I$55</f>
        <v>43646</v>
      </c>
      <c r="R47" s="755"/>
      <c r="S47" s="755"/>
    </row>
    <row r="48" ht="9.75" customHeight="1"/>
    <row r="49" spans="1:19" ht="15" customHeight="1">
      <c r="A49" s="751" t="s">
        <v>1025</v>
      </c>
      <c r="B49" s="752"/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3"/>
    </row>
    <row r="50" spans="1:19" ht="81" customHeight="1">
      <c r="A50" s="756"/>
      <c r="B50" s="757"/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57"/>
      <c r="P50" s="757"/>
      <c r="Q50" s="757"/>
      <c r="R50" s="757"/>
      <c r="S50" s="758"/>
    </row>
    <row r="51" ht="4.5" customHeight="1"/>
    <row r="52" spans="1:19" ht="15" customHeight="1">
      <c r="A52" s="751" t="s">
        <v>1024</v>
      </c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52"/>
      <c r="S52" s="753"/>
    </row>
    <row r="53" spans="1:19" ht="6" customHeight="1">
      <c r="A53" s="606"/>
      <c r="B53" s="591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603"/>
    </row>
    <row r="54" spans="1:19" ht="21" customHeight="1">
      <c r="A54" s="605" t="s">
        <v>1023</v>
      </c>
      <c r="B54" s="591"/>
      <c r="C54" s="591"/>
      <c r="D54" s="591"/>
      <c r="E54" s="591"/>
      <c r="F54" s="591"/>
      <c r="G54" s="591"/>
      <c r="H54" s="591"/>
      <c r="I54" s="591"/>
      <c r="J54" s="591"/>
      <c r="K54" s="604" t="s">
        <v>6</v>
      </c>
      <c r="L54" s="591"/>
      <c r="M54" s="591"/>
      <c r="N54" s="591"/>
      <c r="O54" s="591"/>
      <c r="P54" s="591"/>
      <c r="Q54" s="591"/>
      <c r="R54" s="591"/>
      <c r="S54" s="603"/>
    </row>
    <row r="55" spans="1:19" ht="21" customHeight="1">
      <c r="A55" s="602"/>
      <c r="B55" s="601" t="s">
        <v>1022</v>
      </c>
      <c r="C55" s="600"/>
      <c r="D55" s="599"/>
      <c r="E55" s="601" t="s">
        <v>1021</v>
      </c>
      <c r="F55" s="600"/>
      <c r="G55" s="600"/>
      <c r="H55" s="600"/>
      <c r="I55" s="599"/>
      <c r="J55" s="591"/>
      <c r="K55" s="602"/>
      <c r="L55" s="601" t="s">
        <v>1022</v>
      </c>
      <c r="M55" s="600"/>
      <c r="N55" s="599"/>
      <c r="O55" s="601" t="s">
        <v>1021</v>
      </c>
      <c r="P55" s="600"/>
      <c r="Q55" s="600"/>
      <c r="R55" s="600"/>
      <c r="S55" s="599"/>
    </row>
    <row r="56" spans="1:19" ht="21" customHeight="1">
      <c r="A56" s="598" t="s">
        <v>1020</v>
      </c>
      <c r="B56" s="596" t="s">
        <v>1019</v>
      </c>
      <c r="C56" s="597"/>
      <c r="D56" s="593" t="s">
        <v>1018</v>
      </c>
      <c r="E56" s="596" t="s">
        <v>1019</v>
      </c>
      <c r="F56" s="595"/>
      <c r="G56" s="595"/>
      <c r="H56" s="594"/>
      <c r="I56" s="593" t="s">
        <v>1018</v>
      </c>
      <c r="J56" s="591"/>
      <c r="K56" s="598" t="s">
        <v>1020</v>
      </c>
      <c r="L56" s="596" t="s">
        <v>1019</v>
      </c>
      <c r="M56" s="597"/>
      <c r="N56" s="593" t="s">
        <v>1018</v>
      </c>
      <c r="O56" s="596" t="s">
        <v>1019</v>
      </c>
      <c r="P56" s="595"/>
      <c r="Q56" s="595"/>
      <c r="R56" s="594"/>
      <c r="S56" s="593" t="s">
        <v>1018</v>
      </c>
    </row>
    <row r="57" spans="1:19" ht="21" customHeight="1">
      <c r="A57" s="592"/>
      <c r="B57" s="747" t="s">
        <v>1051</v>
      </c>
      <c r="C57" s="749"/>
      <c r="D57" s="589"/>
      <c r="E57" s="747" t="s">
        <v>1052</v>
      </c>
      <c r="F57" s="748"/>
      <c r="G57" s="748"/>
      <c r="H57" s="749"/>
      <c r="I57" s="589"/>
      <c r="J57" s="591"/>
      <c r="K57" s="590"/>
      <c r="L57" s="747" t="s">
        <v>1053</v>
      </c>
      <c r="M57" s="749"/>
      <c r="N57" s="589"/>
      <c r="O57" s="747" t="s">
        <v>1052</v>
      </c>
      <c r="P57" s="748"/>
      <c r="Q57" s="748"/>
      <c r="R57" s="749"/>
      <c r="S57" s="588"/>
    </row>
    <row r="58" spans="1:19" ht="21" customHeight="1">
      <c r="A58" s="592"/>
      <c r="B58" s="747" t="s">
        <v>1051</v>
      </c>
      <c r="C58" s="749"/>
      <c r="D58" s="589"/>
      <c r="E58" s="747" t="s">
        <v>1052</v>
      </c>
      <c r="F58" s="748"/>
      <c r="G58" s="748"/>
      <c r="H58" s="749"/>
      <c r="I58" s="589"/>
      <c r="J58" s="591"/>
      <c r="K58" s="590"/>
      <c r="L58" s="747" t="s">
        <v>1051</v>
      </c>
      <c r="M58" s="749"/>
      <c r="N58" s="589"/>
      <c r="O58" s="747" t="s">
        <v>1052</v>
      </c>
      <c r="P58" s="748"/>
      <c r="Q58" s="748"/>
      <c r="R58" s="749"/>
      <c r="S58" s="588"/>
    </row>
    <row r="59" spans="1:19" ht="12" customHeight="1">
      <c r="A59" s="587"/>
      <c r="B59" s="586"/>
      <c r="C59" s="586"/>
      <c r="D59" s="586"/>
      <c r="E59" s="586"/>
      <c r="F59" s="586"/>
      <c r="G59" s="586"/>
      <c r="H59" s="586"/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5"/>
    </row>
    <row r="60" ht="4.5" customHeight="1"/>
    <row r="61" spans="1:19" ht="15" customHeight="1">
      <c r="A61" s="762" t="s">
        <v>1017</v>
      </c>
      <c r="B61" s="763"/>
      <c r="C61" s="763"/>
      <c r="D61" s="763"/>
      <c r="E61" s="763"/>
      <c r="F61" s="763"/>
      <c r="G61" s="763"/>
      <c r="H61" s="763"/>
      <c r="I61" s="763"/>
      <c r="J61" s="763"/>
      <c r="K61" s="763"/>
      <c r="L61" s="763"/>
      <c r="M61" s="763"/>
      <c r="N61" s="763"/>
      <c r="O61" s="763"/>
      <c r="P61" s="763"/>
      <c r="Q61" s="763"/>
      <c r="R61" s="763"/>
      <c r="S61" s="764"/>
    </row>
    <row r="62" spans="1:19" ht="81" customHeight="1">
      <c r="A62" s="765"/>
      <c r="B62" s="766"/>
      <c r="C62" s="766"/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7"/>
    </row>
    <row r="63" ht="4.5" customHeight="1"/>
    <row r="64" spans="1:19" ht="15" customHeight="1">
      <c r="A64" s="751" t="s">
        <v>1016</v>
      </c>
      <c r="B64" s="752"/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  <c r="S64" s="753"/>
    </row>
    <row r="65" spans="1:19" ht="81" customHeight="1">
      <c r="A65" s="756"/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8"/>
    </row>
    <row r="66" spans="1:8" ht="30" customHeight="1">
      <c r="A66" s="584"/>
      <c r="B66" s="583" t="s">
        <v>1015</v>
      </c>
      <c r="C66" s="761"/>
      <c r="D66" s="761"/>
      <c r="E66" s="761"/>
      <c r="F66" s="761"/>
      <c r="G66" s="761"/>
      <c r="H66" s="761"/>
    </row>
  </sheetData>
  <sheetProtection password="FC6B" sheet="1"/>
  <mergeCells count="95">
    <mergeCell ref="S36:S37"/>
    <mergeCell ref="K33:L34"/>
    <mergeCell ref="S26:S27"/>
    <mergeCell ref="S31:S32"/>
    <mergeCell ref="K25:L26"/>
    <mergeCell ref="K30:L31"/>
    <mergeCell ref="K32:L32"/>
    <mergeCell ref="K27:L27"/>
    <mergeCell ref="K28:L29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A13:B14"/>
    <mergeCell ref="K15:L16"/>
    <mergeCell ref="K23:L24"/>
    <mergeCell ref="K17:L17"/>
    <mergeCell ref="A17:B17"/>
    <mergeCell ref="A18:B19"/>
    <mergeCell ref="K20:L21"/>
    <mergeCell ref="A32:B32"/>
    <mergeCell ref="I31:I32"/>
    <mergeCell ref="I26:I27"/>
    <mergeCell ref="A15:B16"/>
    <mergeCell ref="A27:B27"/>
    <mergeCell ref="A25:B26"/>
    <mergeCell ref="A22:B22"/>
    <mergeCell ref="A23:B24"/>
    <mergeCell ref="I21:I22"/>
    <mergeCell ref="A30:B31"/>
    <mergeCell ref="L3:S3"/>
    <mergeCell ref="C5:C6"/>
    <mergeCell ref="D5:G5"/>
    <mergeCell ref="H5:I5"/>
    <mergeCell ref="A8:B9"/>
    <mergeCell ref="K22:L22"/>
    <mergeCell ref="K18:L19"/>
    <mergeCell ref="S16:S17"/>
    <mergeCell ref="S21:S22"/>
    <mergeCell ref="K13:L14"/>
    <mergeCell ref="A33:B34"/>
    <mergeCell ref="L1:N1"/>
    <mergeCell ref="O1:P1"/>
    <mergeCell ref="Q1:S1"/>
    <mergeCell ref="B3:I3"/>
    <mergeCell ref="B1:C2"/>
    <mergeCell ref="D1:I1"/>
    <mergeCell ref="A28:B29"/>
    <mergeCell ref="A20:B21"/>
    <mergeCell ref="I16:I17"/>
    <mergeCell ref="G41:H41"/>
    <mergeCell ref="I36:I37"/>
    <mergeCell ref="K35:L36"/>
    <mergeCell ref="K37:L37"/>
    <mergeCell ref="I11:I12"/>
    <mergeCell ref="A5:B5"/>
    <mergeCell ref="A6:B6"/>
    <mergeCell ref="A10:B11"/>
    <mergeCell ref="A12:B12"/>
    <mergeCell ref="A35:B36"/>
    <mergeCell ref="A37:B37"/>
    <mergeCell ref="B57:C57"/>
    <mergeCell ref="B58:C58"/>
    <mergeCell ref="C66:H66"/>
    <mergeCell ref="A61:S61"/>
    <mergeCell ref="A62:S62"/>
    <mergeCell ref="A64:S64"/>
    <mergeCell ref="A65:S65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P43:S43"/>
    <mergeCell ref="C47:D47"/>
    <mergeCell ref="J47:K47"/>
    <mergeCell ref="M41:O41"/>
    <mergeCell ref="C46:D46"/>
    <mergeCell ref="J46:K46"/>
    <mergeCell ref="C42:E42"/>
    <mergeCell ref="C43:H43"/>
    <mergeCell ref="L43:M43"/>
    <mergeCell ref="M42:O42"/>
  </mergeCells>
  <dataValidations count="4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D966"/>
  </sheetPr>
  <dimension ref="B2:W44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1.7109375" style="181" customWidth="1"/>
    <col min="2" max="2" width="8.7109375" style="181" customWidth="1"/>
    <col min="3" max="3" width="25.00390625" style="181" customWidth="1"/>
    <col min="4" max="5" width="2.00390625" style="181" customWidth="1"/>
    <col min="6" max="6" width="9.8515625" style="181" customWidth="1"/>
    <col min="7" max="7" width="25.00390625" style="181" customWidth="1"/>
    <col min="8" max="8" width="3.7109375" style="181" customWidth="1"/>
    <col min="9" max="10" width="1.7109375" style="181" customWidth="1"/>
    <col min="11" max="11" width="3.7109375" style="181" customWidth="1"/>
    <col min="12" max="12" width="8.7109375" style="181" customWidth="1"/>
    <col min="13" max="13" width="25.00390625" style="181" customWidth="1"/>
    <col min="14" max="15" width="2.00390625" style="181" customWidth="1"/>
    <col min="16" max="16" width="9.8515625" style="181" customWidth="1"/>
    <col min="17" max="17" width="25.00390625" style="181" customWidth="1"/>
    <col min="18" max="18" width="3.7109375" style="181" customWidth="1"/>
    <col min="19" max="16384" width="11.421875" style="181" customWidth="1"/>
  </cols>
  <sheetData>
    <row r="1" ht="4.5" customHeight="1"/>
    <row r="2" spans="2:23" ht="24" customHeight="1">
      <c r="B2" s="802" t="s">
        <v>125</v>
      </c>
      <c r="C2" s="802"/>
      <c r="D2" s="802"/>
      <c r="E2" s="802"/>
      <c r="F2" s="802"/>
      <c r="G2" s="802"/>
      <c r="H2" s="690"/>
      <c r="J2" s="182"/>
      <c r="L2" s="802" t="s">
        <v>125</v>
      </c>
      <c r="M2" s="802"/>
      <c r="N2" s="802"/>
      <c r="O2" s="802"/>
      <c r="P2" s="802"/>
      <c r="Q2" s="802"/>
      <c r="S2" s="183"/>
      <c r="T2" s="183"/>
      <c r="U2" s="183"/>
      <c r="V2" s="183"/>
      <c r="W2" s="183"/>
    </row>
    <row r="3" spans="2:23" ht="6.75" customHeight="1">
      <c r="B3" s="690"/>
      <c r="C3" s="690"/>
      <c r="D3" s="690"/>
      <c r="E3" s="690"/>
      <c r="F3" s="690"/>
      <c r="G3" s="690"/>
      <c r="H3" s="690"/>
      <c r="I3" s="666"/>
      <c r="L3" s="690"/>
      <c r="M3" s="690"/>
      <c r="N3" s="690"/>
      <c r="O3" s="690"/>
      <c r="P3" s="690"/>
      <c r="Q3" s="690"/>
      <c r="S3" s="183"/>
      <c r="T3" s="183"/>
      <c r="U3" s="183"/>
      <c r="V3" s="183"/>
      <c r="W3" s="183"/>
    </row>
    <row r="4" spans="2:23" ht="30.75" customHeight="1">
      <c r="B4" s="184" t="s">
        <v>126</v>
      </c>
      <c r="C4" s="803"/>
      <c r="D4" s="803"/>
      <c r="E4" s="803"/>
      <c r="F4" s="803"/>
      <c r="G4" s="803"/>
      <c r="H4" s="686"/>
      <c r="I4" s="185"/>
      <c r="L4" s="184" t="s">
        <v>126</v>
      </c>
      <c r="M4" s="801"/>
      <c r="N4" s="801"/>
      <c r="O4" s="801"/>
      <c r="P4" s="801"/>
      <c r="Q4" s="801"/>
      <c r="S4" s="183"/>
      <c r="T4" s="183"/>
      <c r="U4" s="183"/>
      <c r="V4" s="183"/>
      <c r="W4" s="183"/>
    </row>
    <row r="5" spans="2:23" ht="4.5" customHeight="1">
      <c r="B5" s="186"/>
      <c r="C5" s="186"/>
      <c r="D5" s="186"/>
      <c r="E5" s="186"/>
      <c r="F5" s="186"/>
      <c r="G5" s="186"/>
      <c r="H5" s="186"/>
      <c r="I5" s="185"/>
      <c r="L5" s="187"/>
      <c r="M5" s="187"/>
      <c r="N5" s="187"/>
      <c r="O5" s="187"/>
      <c r="P5" s="187"/>
      <c r="Q5" s="187"/>
      <c r="S5" s="183"/>
      <c r="T5" s="183"/>
      <c r="U5" s="183"/>
      <c r="V5" s="183"/>
      <c r="W5" s="183"/>
    </row>
    <row r="6" spans="2:23" ht="22.5" customHeight="1">
      <c r="B6" s="186"/>
      <c r="C6" s="413" t="s">
        <v>127</v>
      </c>
      <c r="D6" s="188"/>
      <c r="E6" s="189"/>
      <c r="G6" s="412" t="s">
        <v>128</v>
      </c>
      <c r="H6" s="412"/>
      <c r="I6" s="185"/>
      <c r="L6" s="187"/>
      <c r="M6" s="413" t="s">
        <v>127</v>
      </c>
      <c r="N6" s="188"/>
      <c r="O6" s="189"/>
      <c r="Q6" s="412" t="s">
        <v>128</v>
      </c>
      <c r="S6" s="183"/>
      <c r="T6" s="691"/>
      <c r="U6" s="691"/>
      <c r="V6" s="183"/>
      <c r="W6" s="183"/>
    </row>
    <row r="7" spans="2:23" ht="27" customHeight="1">
      <c r="B7" s="667" t="s">
        <v>134</v>
      </c>
      <c r="C7" s="186"/>
      <c r="D7" s="191"/>
      <c r="E7" s="192"/>
      <c r="F7" s="668" t="s">
        <v>132</v>
      </c>
      <c r="G7" s="669"/>
      <c r="H7" s="669"/>
      <c r="I7" s="185"/>
      <c r="L7" s="667" t="s">
        <v>134</v>
      </c>
      <c r="M7" s="670"/>
      <c r="N7" s="193"/>
      <c r="O7" s="692"/>
      <c r="P7" s="668" t="s">
        <v>132</v>
      </c>
      <c r="Q7" s="671"/>
      <c r="S7" s="183"/>
      <c r="T7" s="691"/>
      <c r="U7" s="691"/>
      <c r="V7" s="183"/>
      <c r="W7" s="183"/>
    </row>
    <row r="8" spans="2:23" ht="27" customHeight="1">
      <c r="B8" s="667" t="s">
        <v>135</v>
      </c>
      <c r="C8" s="194"/>
      <c r="D8" s="191"/>
      <c r="E8" s="192"/>
      <c r="F8" s="668" t="s">
        <v>133</v>
      </c>
      <c r="G8" s="672"/>
      <c r="H8" s="669"/>
      <c r="I8" s="185"/>
      <c r="L8" s="667" t="s">
        <v>135</v>
      </c>
      <c r="M8" s="195"/>
      <c r="N8" s="193"/>
      <c r="O8" s="692"/>
      <c r="P8" s="668" t="s">
        <v>133</v>
      </c>
      <c r="Q8" s="673"/>
      <c r="S8" s="183"/>
      <c r="T8" s="691"/>
      <c r="U8" s="691"/>
      <c r="V8" s="183"/>
      <c r="W8" s="183"/>
    </row>
    <row r="9" spans="2:23" ht="27" customHeight="1">
      <c r="B9" s="667" t="s">
        <v>136</v>
      </c>
      <c r="C9" s="194"/>
      <c r="D9" s="191"/>
      <c r="E9" s="192"/>
      <c r="F9" s="668" t="s">
        <v>1070</v>
      </c>
      <c r="G9" s="674"/>
      <c r="H9" s="669"/>
      <c r="I9" s="185"/>
      <c r="L9" s="667" t="s">
        <v>136</v>
      </c>
      <c r="M9" s="195"/>
      <c r="N9" s="193"/>
      <c r="O9" s="692"/>
      <c r="P9" s="668" t="s">
        <v>1070</v>
      </c>
      <c r="Q9" s="673"/>
      <c r="S9" s="183"/>
      <c r="T9" s="691"/>
      <c r="U9" s="691"/>
      <c r="V9" s="183"/>
      <c r="W9" s="183"/>
    </row>
    <row r="10" spans="2:23" ht="27" customHeight="1" thickBot="1">
      <c r="B10" s="667" t="s">
        <v>137</v>
      </c>
      <c r="C10" s="186"/>
      <c r="D10" s="191"/>
      <c r="E10" s="192"/>
      <c r="F10" s="688" t="s">
        <v>1071</v>
      </c>
      <c r="G10" s="206"/>
      <c r="H10" s="206"/>
      <c r="I10" s="185"/>
      <c r="L10" s="667" t="s">
        <v>137</v>
      </c>
      <c r="M10" s="187"/>
      <c r="N10" s="193"/>
      <c r="O10" s="692"/>
      <c r="P10" s="688" t="s">
        <v>1071</v>
      </c>
      <c r="Q10" s="198"/>
      <c r="S10" s="183"/>
      <c r="T10" s="183"/>
      <c r="U10" s="183"/>
      <c r="V10" s="183"/>
      <c r="W10" s="183"/>
    </row>
    <row r="11" spans="2:23" ht="27" customHeight="1" thickTop="1">
      <c r="B11" s="667" t="s">
        <v>138</v>
      </c>
      <c r="C11" s="194"/>
      <c r="D11" s="191"/>
      <c r="E11" s="192"/>
      <c r="F11" s="675" t="s">
        <v>129</v>
      </c>
      <c r="G11" s="693"/>
      <c r="H11" s="693"/>
      <c r="I11" s="185"/>
      <c r="L11" s="667" t="s">
        <v>138</v>
      </c>
      <c r="M11" s="195"/>
      <c r="N11" s="193"/>
      <c r="O11" s="692"/>
      <c r="P11" s="675" t="s">
        <v>129</v>
      </c>
      <c r="Q11" s="694"/>
      <c r="S11" s="183"/>
      <c r="T11" s="183"/>
      <c r="U11" s="183"/>
      <c r="V11" s="183"/>
      <c r="W11" s="183"/>
    </row>
    <row r="12" spans="2:23" ht="27" customHeight="1">
      <c r="B12" s="667" t="s">
        <v>139</v>
      </c>
      <c r="C12" s="186"/>
      <c r="D12" s="191"/>
      <c r="E12" s="192"/>
      <c r="F12" s="675" t="s">
        <v>130</v>
      </c>
      <c r="G12" s="695"/>
      <c r="H12" s="693"/>
      <c r="I12" s="185"/>
      <c r="L12" s="667" t="s">
        <v>139</v>
      </c>
      <c r="M12" s="187"/>
      <c r="N12" s="193"/>
      <c r="O12" s="692"/>
      <c r="P12" s="675" t="s">
        <v>130</v>
      </c>
      <c r="Q12" s="696"/>
      <c r="S12" s="183"/>
      <c r="T12" s="183"/>
      <c r="U12" s="183"/>
      <c r="V12" s="183"/>
      <c r="W12" s="183"/>
    </row>
    <row r="13" spans="3:17" ht="27" customHeight="1">
      <c r="C13" s="676"/>
      <c r="D13" s="191"/>
      <c r="E13" s="192"/>
      <c r="F13" s="675" t="s">
        <v>131</v>
      </c>
      <c r="G13" s="695"/>
      <c r="H13" s="693"/>
      <c r="I13" s="185"/>
      <c r="M13" s="677"/>
      <c r="N13" s="193"/>
      <c r="O13" s="692"/>
      <c r="P13" s="675" t="s">
        <v>131</v>
      </c>
      <c r="Q13" s="696"/>
    </row>
    <row r="14" spans="2:17" ht="9" customHeight="1">
      <c r="B14" s="190"/>
      <c r="C14" s="186"/>
      <c r="D14" s="186"/>
      <c r="E14" s="192"/>
      <c r="F14" s="196"/>
      <c r="G14" s="693"/>
      <c r="H14" s="693"/>
      <c r="I14" s="185"/>
      <c r="L14" s="190"/>
      <c r="M14" s="187"/>
      <c r="N14" s="187"/>
      <c r="O14" s="692"/>
      <c r="P14" s="196"/>
      <c r="Q14" s="694"/>
    </row>
    <row r="15" spans="2:17" ht="4.5" customHeight="1" thickBot="1">
      <c r="B15" s="197"/>
      <c r="C15" s="197"/>
      <c r="D15" s="197"/>
      <c r="E15" s="197"/>
      <c r="F15" s="197"/>
      <c r="G15" s="197"/>
      <c r="H15" s="197"/>
      <c r="I15" s="187"/>
      <c r="K15" s="198"/>
      <c r="L15" s="198"/>
      <c r="M15" s="198"/>
      <c r="N15" s="198"/>
      <c r="O15" s="198"/>
      <c r="P15" s="198"/>
      <c r="Q15" s="198"/>
    </row>
    <row r="16" ht="4.5" customHeight="1" thickTop="1"/>
    <row r="17" spans="2:17" s="199" customFormat="1" ht="24" customHeight="1">
      <c r="B17" s="802" t="s">
        <v>125</v>
      </c>
      <c r="C17" s="802"/>
      <c r="D17" s="802"/>
      <c r="E17" s="802"/>
      <c r="F17" s="802"/>
      <c r="G17" s="802"/>
      <c r="H17" s="690"/>
      <c r="J17" s="200"/>
      <c r="L17" s="802" t="s">
        <v>125</v>
      </c>
      <c r="M17" s="802"/>
      <c r="N17" s="802"/>
      <c r="O17" s="802"/>
      <c r="P17" s="802"/>
      <c r="Q17" s="802"/>
    </row>
    <row r="18" spans="2:17" s="199" customFormat="1" ht="6.75" customHeight="1">
      <c r="B18" s="690"/>
      <c r="C18" s="690"/>
      <c r="D18" s="690"/>
      <c r="E18" s="690"/>
      <c r="F18" s="690"/>
      <c r="G18" s="690"/>
      <c r="H18" s="690"/>
      <c r="J18" s="200"/>
      <c r="L18" s="690"/>
      <c r="M18" s="690"/>
      <c r="N18" s="690"/>
      <c r="O18" s="690"/>
      <c r="P18" s="690"/>
      <c r="Q18" s="690"/>
    </row>
    <row r="19" spans="2:17" ht="30.75" customHeight="1">
      <c r="B19" s="184" t="s">
        <v>126</v>
      </c>
      <c r="C19" s="801"/>
      <c r="D19" s="801"/>
      <c r="E19" s="801"/>
      <c r="F19" s="801"/>
      <c r="G19" s="801"/>
      <c r="H19" s="687"/>
      <c r="I19" s="187"/>
      <c r="J19" s="182"/>
      <c r="L19" s="184" t="s">
        <v>126</v>
      </c>
      <c r="M19" s="801"/>
      <c r="N19" s="801"/>
      <c r="O19" s="801"/>
      <c r="P19" s="801"/>
      <c r="Q19" s="801"/>
    </row>
    <row r="20" spans="2:17" ht="4.5" customHeight="1">
      <c r="B20" s="187"/>
      <c r="C20" s="187"/>
      <c r="D20" s="187"/>
      <c r="E20" s="187"/>
      <c r="F20" s="187"/>
      <c r="G20" s="187"/>
      <c r="H20" s="187"/>
      <c r="I20" s="187"/>
      <c r="J20" s="182"/>
      <c r="L20" s="187"/>
      <c r="M20" s="187"/>
      <c r="N20" s="187"/>
      <c r="O20" s="187"/>
      <c r="P20" s="187"/>
      <c r="Q20" s="187"/>
    </row>
    <row r="21" spans="2:17" ht="22.5" customHeight="1">
      <c r="B21" s="187"/>
      <c r="C21" s="413" t="s">
        <v>127</v>
      </c>
      <c r="D21" s="188"/>
      <c r="E21" s="189"/>
      <c r="G21" s="412" t="s">
        <v>128</v>
      </c>
      <c r="H21" s="412"/>
      <c r="I21" s="185"/>
      <c r="L21" s="187"/>
      <c r="M21" s="413" t="s">
        <v>127</v>
      </c>
      <c r="N21" s="188"/>
      <c r="O21" s="189"/>
      <c r="Q21" s="412" t="s">
        <v>128</v>
      </c>
    </row>
    <row r="22" spans="2:17" ht="27" customHeight="1">
      <c r="B22" s="667" t="s">
        <v>134</v>
      </c>
      <c r="C22" s="187"/>
      <c r="D22" s="193"/>
      <c r="E22" s="692"/>
      <c r="F22" s="668" t="s">
        <v>132</v>
      </c>
      <c r="G22" s="671"/>
      <c r="H22" s="671"/>
      <c r="I22" s="185"/>
      <c r="L22" s="667" t="s">
        <v>134</v>
      </c>
      <c r="M22" s="187"/>
      <c r="N22" s="193"/>
      <c r="O22" s="692"/>
      <c r="P22" s="668" t="s">
        <v>132</v>
      </c>
      <c r="Q22" s="671"/>
    </row>
    <row r="23" spans="2:17" ht="27" customHeight="1">
      <c r="B23" s="667" t="s">
        <v>135</v>
      </c>
      <c r="C23" s="195"/>
      <c r="D23" s="193"/>
      <c r="E23" s="692"/>
      <c r="F23" s="668" t="s">
        <v>133</v>
      </c>
      <c r="G23" s="673"/>
      <c r="H23" s="671"/>
      <c r="I23" s="185"/>
      <c r="L23" s="667" t="s">
        <v>135</v>
      </c>
      <c r="M23" s="195"/>
      <c r="N23" s="193"/>
      <c r="O23" s="692"/>
      <c r="P23" s="668" t="s">
        <v>133</v>
      </c>
      <c r="Q23" s="673"/>
    </row>
    <row r="24" spans="2:17" ht="27" customHeight="1">
      <c r="B24" s="667" t="s">
        <v>136</v>
      </c>
      <c r="C24" s="195"/>
      <c r="D24" s="193"/>
      <c r="E24" s="692"/>
      <c r="F24" s="668" t="s">
        <v>1070</v>
      </c>
      <c r="G24" s="673"/>
      <c r="H24" s="671"/>
      <c r="I24" s="185"/>
      <c r="L24" s="667" t="s">
        <v>136</v>
      </c>
      <c r="M24" s="195"/>
      <c r="N24" s="193"/>
      <c r="O24" s="692"/>
      <c r="P24" s="668" t="s">
        <v>1070</v>
      </c>
      <c r="Q24" s="673"/>
    </row>
    <row r="25" spans="2:17" ht="27" customHeight="1" thickBot="1">
      <c r="B25" s="667" t="s">
        <v>137</v>
      </c>
      <c r="C25" s="187"/>
      <c r="D25" s="193"/>
      <c r="E25" s="692"/>
      <c r="F25" s="688" t="s">
        <v>1071</v>
      </c>
      <c r="G25" s="198"/>
      <c r="I25" s="185"/>
      <c r="L25" s="667" t="s">
        <v>137</v>
      </c>
      <c r="M25" s="187"/>
      <c r="N25" s="193"/>
      <c r="O25" s="692"/>
      <c r="P25" s="688" t="s">
        <v>1071</v>
      </c>
      <c r="Q25" s="198"/>
    </row>
    <row r="26" spans="2:17" ht="27" customHeight="1" thickTop="1">
      <c r="B26" s="667" t="s">
        <v>138</v>
      </c>
      <c r="C26" s="195"/>
      <c r="D26" s="193"/>
      <c r="E26" s="692"/>
      <c r="F26" s="675" t="s">
        <v>129</v>
      </c>
      <c r="G26" s="694"/>
      <c r="H26" s="694"/>
      <c r="I26" s="185"/>
      <c r="L26" s="667" t="s">
        <v>138</v>
      </c>
      <c r="M26" s="195"/>
      <c r="N26" s="193"/>
      <c r="O26" s="692"/>
      <c r="P26" s="675" t="s">
        <v>129</v>
      </c>
      <c r="Q26" s="694"/>
    </row>
    <row r="27" spans="2:17" ht="27" customHeight="1">
      <c r="B27" s="667" t="s">
        <v>139</v>
      </c>
      <c r="C27" s="187"/>
      <c r="D27" s="193"/>
      <c r="E27" s="692"/>
      <c r="F27" s="675" t="s">
        <v>130</v>
      </c>
      <c r="G27" s="696"/>
      <c r="H27" s="694"/>
      <c r="I27" s="185"/>
      <c r="L27" s="667" t="s">
        <v>139</v>
      </c>
      <c r="M27" s="187"/>
      <c r="N27" s="193"/>
      <c r="O27" s="692"/>
      <c r="P27" s="675" t="s">
        <v>130</v>
      </c>
      <c r="Q27" s="696"/>
    </row>
    <row r="28" spans="3:17" ht="27" customHeight="1">
      <c r="C28" s="677"/>
      <c r="D28" s="193"/>
      <c r="E28" s="692"/>
      <c r="F28" s="675" t="s">
        <v>131</v>
      </c>
      <c r="G28" s="696"/>
      <c r="H28" s="694"/>
      <c r="I28" s="185"/>
      <c r="M28" s="677"/>
      <c r="N28" s="193"/>
      <c r="O28" s="692"/>
      <c r="P28" s="675" t="s">
        <v>131</v>
      </c>
      <c r="Q28" s="696"/>
    </row>
    <row r="29" spans="2:17" ht="9" customHeight="1">
      <c r="B29" s="187"/>
      <c r="C29" s="187"/>
      <c r="D29" s="187"/>
      <c r="E29" s="187"/>
      <c r="G29" s="201"/>
      <c r="H29" s="201"/>
      <c r="I29" s="187"/>
      <c r="L29" s="187"/>
      <c r="M29" s="187"/>
      <c r="N29" s="187"/>
      <c r="O29" s="187"/>
      <c r="Q29" s="187"/>
    </row>
    <row r="30" spans="2:17" ht="9.75" customHeight="1">
      <c r="B30" s="187"/>
      <c r="C30" s="187"/>
      <c r="D30" s="187"/>
      <c r="E30" s="187"/>
      <c r="G30" s="201"/>
      <c r="H30" s="201"/>
      <c r="I30" s="187"/>
      <c r="L30" s="187"/>
      <c r="M30" s="187"/>
      <c r="N30" s="187"/>
      <c r="O30" s="187"/>
      <c r="Q30" s="187"/>
    </row>
    <row r="31" spans="2:16" ht="4.5" customHeight="1">
      <c r="B31" s="187"/>
      <c r="C31" s="187"/>
      <c r="D31" s="187"/>
      <c r="E31" s="187"/>
      <c r="F31" s="187"/>
      <c r="G31" s="201"/>
      <c r="H31" s="201"/>
      <c r="I31" s="187"/>
      <c r="P31" s="187"/>
    </row>
    <row r="32" spans="7:8" ht="12.75">
      <c r="G32" s="201"/>
      <c r="H32" s="201"/>
    </row>
    <row r="33" spans="7:8" ht="12.75">
      <c r="G33" s="201"/>
      <c r="H33" s="201"/>
    </row>
    <row r="34" spans="7:8" ht="12.75">
      <c r="G34" s="201"/>
      <c r="H34" s="201"/>
    </row>
    <row r="35" spans="7:8" ht="12.75">
      <c r="G35" s="201"/>
      <c r="H35" s="201"/>
    </row>
    <row r="36" spans="7:8" ht="12.75">
      <c r="G36" s="201"/>
      <c r="H36" s="201"/>
    </row>
    <row r="37" spans="7:8" ht="12.75">
      <c r="G37" s="201"/>
      <c r="H37" s="201"/>
    </row>
    <row r="38" spans="7:8" ht="12.75">
      <c r="G38" s="201"/>
      <c r="H38" s="201"/>
    </row>
    <row r="39" spans="7:8" ht="12.75">
      <c r="G39" s="201"/>
      <c r="H39" s="201"/>
    </row>
    <row r="40" spans="7:8" ht="12.75">
      <c r="G40" s="201"/>
      <c r="H40" s="201"/>
    </row>
    <row r="41" spans="7:8" ht="12.75">
      <c r="G41" s="201"/>
      <c r="H41" s="201"/>
    </row>
    <row r="42" spans="7:8" ht="12.75">
      <c r="G42" s="201"/>
      <c r="H42" s="201"/>
    </row>
    <row r="43" spans="7:8" ht="12.75">
      <c r="G43" s="201"/>
      <c r="H43" s="201"/>
    </row>
    <row r="44" spans="7:8" ht="12.75">
      <c r="G44" s="201"/>
      <c r="H44" s="201"/>
    </row>
  </sheetData>
  <sheetProtection password="D839" sheet="1" objects="1" scenarios="1" selectLockedCells="1" selectUnlockedCells="1"/>
  <mergeCells count="8">
    <mergeCell ref="C19:G19"/>
    <mergeCell ref="M19:Q19"/>
    <mergeCell ref="B2:G2"/>
    <mergeCell ref="L2:Q2"/>
    <mergeCell ref="C4:G4"/>
    <mergeCell ref="M4:Q4"/>
    <mergeCell ref="B17:G17"/>
    <mergeCell ref="L17:Q17"/>
  </mergeCells>
  <printOptions horizontalCentered="1"/>
  <pageMargins left="0.07874015748031496" right="0.07874015748031496" top="0.11811023622047245" bottom="0.11811023622047245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EDB3"/>
  </sheetPr>
  <dimension ref="A3:R6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140625" style="697" customWidth="1"/>
    <col min="2" max="2" width="30.7109375" style="697" customWidth="1"/>
    <col min="3" max="3" width="3.7109375" style="698" customWidth="1"/>
    <col min="4" max="4" width="9.7109375" style="697" customWidth="1"/>
    <col min="5" max="5" width="6.57421875" style="697" customWidth="1"/>
    <col min="6" max="7" width="9.7109375" style="697" customWidth="1"/>
    <col min="8" max="8" width="1.8515625" style="697" customWidth="1"/>
    <col min="9" max="9" width="28.7109375" style="697" customWidth="1"/>
    <col min="10" max="10" width="3.7109375" style="698" customWidth="1"/>
    <col min="11" max="11" width="9.7109375" style="697" customWidth="1"/>
    <col min="12" max="12" width="6.57421875" style="697" customWidth="1"/>
    <col min="13" max="14" width="9.7109375" style="697" customWidth="1"/>
    <col min="15" max="15" width="3.7109375" style="697" customWidth="1"/>
    <col min="16" max="17" width="9.140625" style="697" customWidth="1"/>
    <col min="18" max="18" width="8.140625" style="697" customWidth="1"/>
    <col min="19" max="16384" width="9.140625" style="697" customWidth="1"/>
  </cols>
  <sheetData>
    <row r="3" spans="1:14" ht="21">
      <c r="A3" s="721"/>
      <c r="B3" s="804" t="s">
        <v>275</v>
      </c>
      <c r="C3" s="718"/>
      <c r="D3" s="805" t="s">
        <v>272</v>
      </c>
      <c r="E3" s="805"/>
      <c r="F3" s="805"/>
      <c r="G3" s="805"/>
      <c r="H3" s="805"/>
      <c r="I3" s="805"/>
      <c r="J3" s="718"/>
      <c r="K3" s="719"/>
      <c r="L3" s="718"/>
      <c r="M3" s="806">
        <f ca="1">TODAY()</f>
        <v>42672</v>
      </c>
      <c r="N3" s="806"/>
    </row>
    <row r="4" spans="2:14" ht="16.5" customHeight="1" thickBot="1">
      <c r="B4" s="804"/>
      <c r="D4" s="716"/>
      <c r="E4" s="716"/>
      <c r="F4" s="716"/>
      <c r="G4" s="716"/>
      <c r="K4" s="716"/>
      <c r="L4" s="716"/>
      <c r="M4" s="716"/>
      <c r="N4" s="716"/>
    </row>
    <row r="5" spans="2:14" ht="15.75" thickBot="1">
      <c r="B5" s="714"/>
      <c r="D5" s="715" t="s">
        <v>7</v>
      </c>
      <c r="E5" s="712" t="s">
        <v>21</v>
      </c>
      <c r="F5" s="712" t="s">
        <v>24</v>
      </c>
      <c r="G5" s="711" t="s">
        <v>25</v>
      </c>
      <c r="I5" s="714"/>
      <c r="K5" s="715" t="s">
        <v>7</v>
      </c>
      <c r="L5" s="712" t="s">
        <v>21</v>
      </c>
      <c r="M5" s="712" t="s">
        <v>24</v>
      </c>
      <c r="N5" s="711" t="s">
        <v>25</v>
      </c>
    </row>
    <row r="6" spans="2:18" ht="24.75" customHeight="1">
      <c r="B6" s="807"/>
      <c r="C6" s="710">
        <v>1</v>
      </c>
      <c r="D6" s="709"/>
      <c r="E6" s="709"/>
      <c r="F6" s="709"/>
      <c r="G6" s="708"/>
      <c r="H6" s="704"/>
      <c r="I6" s="807"/>
      <c r="J6" s="710">
        <v>2</v>
      </c>
      <c r="K6" s="709"/>
      <c r="L6" s="709"/>
      <c r="M6" s="709"/>
      <c r="N6" s="708"/>
      <c r="P6" s="720"/>
      <c r="Q6" s="720"/>
      <c r="R6" s="720"/>
    </row>
    <row r="7" spans="2:18" ht="24.75" customHeight="1">
      <c r="B7" s="808"/>
      <c r="C7" s="707">
        <v>2</v>
      </c>
      <c r="D7" s="706"/>
      <c r="E7" s="706"/>
      <c r="F7" s="706"/>
      <c r="G7" s="705"/>
      <c r="H7" s="704"/>
      <c r="I7" s="808"/>
      <c r="J7" s="707">
        <v>1</v>
      </c>
      <c r="K7" s="706"/>
      <c r="L7" s="706"/>
      <c r="M7" s="706"/>
      <c r="N7" s="705"/>
      <c r="P7" s="720"/>
      <c r="Q7" s="720"/>
      <c r="R7" s="720"/>
    </row>
    <row r="8" spans="2:18" ht="24.75" customHeight="1">
      <c r="B8" s="808"/>
      <c r="C8" s="707">
        <v>4</v>
      </c>
      <c r="D8" s="706"/>
      <c r="E8" s="706"/>
      <c r="F8" s="706"/>
      <c r="G8" s="705"/>
      <c r="H8" s="704"/>
      <c r="I8" s="808"/>
      <c r="J8" s="707">
        <v>3</v>
      </c>
      <c r="K8" s="706"/>
      <c r="L8" s="706"/>
      <c r="M8" s="706"/>
      <c r="N8" s="705"/>
      <c r="P8" s="720"/>
      <c r="Q8" s="720"/>
      <c r="R8" s="720"/>
    </row>
    <row r="9" spans="2:18" ht="24.75" customHeight="1" thickBot="1">
      <c r="B9" s="703"/>
      <c r="C9" s="702">
        <v>3</v>
      </c>
      <c r="D9" s="701"/>
      <c r="E9" s="701"/>
      <c r="F9" s="701"/>
      <c r="G9" s="700"/>
      <c r="H9" s="704"/>
      <c r="I9" s="703"/>
      <c r="J9" s="702">
        <v>4</v>
      </c>
      <c r="K9" s="701"/>
      <c r="L9" s="701"/>
      <c r="M9" s="701"/>
      <c r="N9" s="700"/>
      <c r="P9" s="720"/>
      <c r="Q9" s="720"/>
      <c r="R9" s="720"/>
    </row>
    <row r="10" spans="2:14" ht="19.5" customHeight="1">
      <c r="B10" s="809" t="s">
        <v>273</v>
      </c>
      <c r="C10" s="810"/>
      <c r="D10" s="813"/>
      <c r="E10" s="815"/>
      <c r="F10" s="817"/>
      <c r="I10" s="809" t="s">
        <v>273</v>
      </c>
      <c r="J10" s="810"/>
      <c r="K10" s="813"/>
      <c r="L10" s="815"/>
      <c r="M10" s="817"/>
      <c r="N10" s="819"/>
    </row>
    <row r="11" spans="2:14" ht="9.75" customHeight="1">
      <c r="B11" s="811"/>
      <c r="C11" s="812"/>
      <c r="D11" s="814"/>
      <c r="E11" s="816"/>
      <c r="F11" s="818"/>
      <c r="I11" s="811"/>
      <c r="J11" s="812"/>
      <c r="K11" s="814"/>
      <c r="L11" s="816"/>
      <c r="M11" s="818"/>
      <c r="N11" s="820"/>
    </row>
    <row r="12" spans="4:8" ht="15">
      <c r="D12" s="717"/>
      <c r="H12" s="704"/>
    </row>
    <row r="13" spans="4:8" ht="15.75" thickBot="1">
      <c r="D13" s="716"/>
      <c r="H13" s="704"/>
    </row>
    <row r="14" spans="2:14" ht="15.75" thickBot="1">
      <c r="B14" s="714"/>
      <c r="D14" s="715" t="s">
        <v>7</v>
      </c>
      <c r="E14" s="712" t="s">
        <v>21</v>
      </c>
      <c r="F14" s="712" t="s">
        <v>24</v>
      </c>
      <c r="G14" s="711" t="s">
        <v>25</v>
      </c>
      <c r="H14" s="704"/>
      <c r="I14" s="714"/>
      <c r="K14" s="713" t="s">
        <v>7</v>
      </c>
      <c r="L14" s="712" t="s">
        <v>21</v>
      </c>
      <c r="M14" s="712" t="s">
        <v>24</v>
      </c>
      <c r="N14" s="711" t="s">
        <v>25</v>
      </c>
    </row>
    <row r="15" spans="2:14" ht="24.75" customHeight="1">
      <c r="B15" s="807"/>
      <c r="C15" s="710">
        <v>3</v>
      </c>
      <c r="D15" s="709"/>
      <c r="E15" s="709"/>
      <c r="F15" s="709"/>
      <c r="G15" s="708"/>
      <c r="H15" s="704"/>
      <c r="I15" s="807"/>
      <c r="J15" s="710">
        <v>4</v>
      </c>
      <c r="K15" s="709"/>
      <c r="L15" s="709"/>
      <c r="M15" s="709"/>
      <c r="N15" s="708"/>
    </row>
    <row r="16" spans="2:14" ht="24.75" customHeight="1">
      <c r="B16" s="808"/>
      <c r="C16" s="707">
        <v>4</v>
      </c>
      <c r="D16" s="706"/>
      <c r="E16" s="706"/>
      <c r="F16" s="706"/>
      <c r="G16" s="705"/>
      <c r="H16" s="704"/>
      <c r="I16" s="808"/>
      <c r="J16" s="707">
        <v>3</v>
      </c>
      <c r="K16" s="706"/>
      <c r="L16" s="706"/>
      <c r="M16" s="706"/>
      <c r="N16" s="705"/>
    </row>
    <row r="17" spans="2:14" ht="24.75" customHeight="1">
      <c r="B17" s="808"/>
      <c r="C17" s="707">
        <v>6</v>
      </c>
      <c r="D17" s="706"/>
      <c r="E17" s="706"/>
      <c r="F17" s="706"/>
      <c r="G17" s="705"/>
      <c r="H17" s="704"/>
      <c r="I17" s="808"/>
      <c r="J17" s="707">
        <v>5</v>
      </c>
      <c r="K17" s="706"/>
      <c r="L17" s="706"/>
      <c r="M17" s="706"/>
      <c r="N17" s="705"/>
    </row>
    <row r="18" spans="2:14" ht="24.75" customHeight="1" thickBot="1">
      <c r="B18" s="703"/>
      <c r="C18" s="702">
        <v>5</v>
      </c>
      <c r="D18" s="701"/>
      <c r="E18" s="701"/>
      <c r="F18" s="701"/>
      <c r="G18" s="700"/>
      <c r="H18" s="704"/>
      <c r="I18" s="703"/>
      <c r="J18" s="702">
        <v>6</v>
      </c>
      <c r="K18" s="701"/>
      <c r="L18" s="701"/>
      <c r="M18" s="701"/>
      <c r="N18" s="700"/>
    </row>
    <row r="19" spans="2:13" ht="19.5" customHeight="1">
      <c r="B19" s="809" t="s">
        <v>273</v>
      </c>
      <c r="C19" s="810"/>
      <c r="D19" s="813"/>
      <c r="E19" s="815"/>
      <c r="F19" s="817"/>
      <c r="I19" s="809" t="s">
        <v>273</v>
      </c>
      <c r="J19" s="810"/>
      <c r="K19" s="813"/>
      <c r="L19" s="815"/>
      <c r="M19" s="817"/>
    </row>
    <row r="20" spans="2:13" ht="9.75" customHeight="1">
      <c r="B20" s="811"/>
      <c r="C20" s="812"/>
      <c r="D20" s="814"/>
      <c r="E20" s="816"/>
      <c r="F20" s="818"/>
      <c r="I20" s="811"/>
      <c r="J20" s="812"/>
      <c r="K20" s="814"/>
      <c r="L20" s="816"/>
      <c r="M20" s="818"/>
    </row>
    <row r="21" ht="15">
      <c r="H21" s="704"/>
    </row>
    <row r="22" ht="15.75" thickBot="1">
      <c r="H22" s="704"/>
    </row>
    <row r="23" spans="2:14" ht="15.75" thickBot="1">
      <c r="B23" s="714"/>
      <c r="D23" s="713" t="s">
        <v>7</v>
      </c>
      <c r="E23" s="712" t="s">
        <v>21</v>
      </c>
      <c r="F23" s="712" t="s">
        <v>24</v>
      </c>
      <c r="G23" s="711" t="s">
        <v>25</v>
      </c>
      <c r="H23" s="704"/>
      <c r="I23" s="714"/>
      <c r="K23" s="713" t="s">
        <v>7</v>
      </c>
      <c r="L23" s="712" t="s">
        <v>21</v>
      </c>
      <c r="M23" s="712" t="s">
        <v>24</v>
      </c>
      <c r="N23" s="711" t="s">
        <v>25</v>
      </c>
    </row>
    <row r="24" spans="2:14" ht="24.75" customHeight="1">
      <c r="B24" s="807"/>
      <c r="C24" s="710">
        <v>5</v>
      </c>
      <c r="D24" s="709"/>
      <c r="E24" s="709"/>
      <c r="F24" s="709"/>
      <c r="G24" s="708"/>
      <c r="H24" s="704"/>
      <c r="I24" s="807"/>
      <c r="J24" s="710">
        <v>6</v>
      </c>
      <c r="K24" s="709"/>
      <c r="L24" s="709"/>
      <c r="M24" s="709"/>
      <c r="N24" s="708"/>
    </row>
    <row r="25" spans="2:14" ht="24.75" customHeight="1">
      <c r="B25" s="808"/>
      <c r="C25" s="707">
        <v>6</v>
      </c>
      <c r="D25" s="706"/>
      <c r="E25" s="706"/>
      <c r="F25" s="706"/>
      <c r="G25" s="705"/>
      <c r="H25" s="704"/>
      <c r="I25" s="808"/>
      <c r="J25" s="707">
        <v>5</v>
      </c>
      <c r="K25" s="706"/>
      <c r="L25" s="706"/>
      <c r="M25" s="706"/>
      <c r="N25" s="705"/>
    </row>
    <row r="26" spans="2:14" ht="24.75" customHeight="1">
      <c r="B26" s="808"/>
      <c r="C26" s="707">
        <v>2</v>
      </c>
      <c r="D26" s="706"/>
      <c r="E26" s="706"/>
      <c r="F26" s="706"/>
      <c r="G26" s="705"/>
      <c r="H26" s="704"/>
      <c r="I26" s="808"/>
      <c r="J26" s="707">
        <v>1</v>
      </c>
      <c r="K26" s="706"/>
      <c r="L26" s="706"/>
      <c r="M26" s="706"/>
      <c r="N26" s="705"/>
    </row>
    <row r="27" spans="2:14" ht="24.75" customHeight="1" thickBot="1">
      <c r="B27" s="703"/>
      <c r="C27" s="702">
        <v>1</v>
      </c>
      <c r="D27" s="701"/>
      <c r="E27" s="701"/>
      <c r="F27" s="701"/>
      <c r="G27" s="700"/>
      <c r="H27" s="704"/>
      <c r="I27" s="703"/>
      <c r="J27" s="702">
        <v>2</v>
      </c>
      <c r="K27" s="701"/>
      <c r="L27" s="701"/>
      <c r="M27" s="701"/>
      <c r="N27" s="700"/>
    </row>
    <row r="28" spans="2:13" ht="19.5" customHeight="1">
      <c r="B28" s="809" t="s">
        <v>273</v>
      </c>
      <c r="C28" s="810"/>
      <c r="D28" s="813"/>
      <c r="E28" s="815"/>
      <c r="F28" s="817"/>
      <c r="I28" s="809" t="s">
        <v>273</v>
      </c>
      <c r="J28" s="810"/>
      <c r="K28" s="813"/>
      <c r="L28" s="815"/>
      <c r="M28" s="817"/>
    </row>
    <row r="29" spans="2:13" ht="9.75" customHeight="1">
      <c r="B29" s="811"/>
      <c r="C29" s="812"/>
      <c r="D29" s="814"/>
      <c r="E29" s="816"/>
      <c r="F29" s="818"/>
      <c r="I29" s="811"/>
      <c r="J29" s="812"/>
      <c r="K29" s="814"/>
      <c r="L29" s="816"/>
      <c r="M29" s="818"/>
    </row>
    <row r="32" spans="6:9" ht="15">
      <c r="F32" s="821" t="s">
        <v>270</v>
      </c>
      <c r="G32" s="821"/>
      <c r="H32" s="821"/>
      <c r="I32" s="699"/>
    </row>
    <row r="36" spans="2:16" ht="21">
      <c r="B36" s="804" t="s">
        <v>275</v>
      </c>
      <c r="D36" s="805" t="s">
        <v>274</v>
      </c>
      <c r="E36" s="805"/>
      <c r="F36" s="805"/>
      <c r="G36" s="805"/>
      <c r="H36" s="805"/>
      <c r="I36" s="805"/>
      <c r="J36" s="718"/>
      <c r="K36" s="719"/>
      <c r="L36" s="718"/>
      <c r="M36" s="806">
        <f>$M$3</f>
        <v>42672</v>
      </c>
      <c r="N36" s="806"/>
      <c r="O36" s="718"/>
      <c r="P36" s="718"/>
    </row>
    <row r="37" spans="2:4" ht="15.75" thickBot="1">
      <c r="B37" s="804"/>
      <c r="D37" s="716"/>
    </row>
    <row r="38" spans="2:14" ht="15.75" thickBot="1">
      <c r="B38" s="714"/>
      <c r="D38" s="715" t="s">
        <v>7</v>
      </c>
      <c r="E38" s="712" t="s">
        <v>21</v>
      </c>
      <c r="F38" s="712" t="s">
        <v>24</v>
      </c>
      <c r="G38" s="711" t="s">
        <v>25</v>
      </c>
      <c r="I38" s="714"/>
      <c r="K38" s="713" t="s">
        <v>7</v>
      </c>
      <c r="L38" s="712" t="s">
        <v>21</v>
      </c>
      <c r="M38" s="712" t="s">
        <v>24</v>
      </c>
      <c r="N38" s="711" t="s">
        <v>25</v>
      </c>
    </row>
    <row r="39" spans="2:14" ht="24.75" customHeight="1">
      <c r="B39" s="807"/>
      <c r="C39" s="710">
        <v>1</v>
      </c>
      <c r="D39" s="709"/>
      <c r="E39" s="709"/>
      <c r="F39" s="709"/>
      <c r="G39" s="708"/>
      <c r="H39" s="704"/>
      <c r="I39" s="807"/>
      <c r="J39" s="710">
        <v>2</v>
      </c>
      <c r="K39" s="709"/>
      <c r="L39" s="709"/>
      <c r="M39" s="709"/>
      <c r="N39" s="708"/>
    </row>
    <row r="40" spans="2:14" ht="24.75" customHeight="1">
      <c r="B40" s="808"/>
      <c r="C40" s="707">
        <v>2</v>
      </c>
      <c r="D40" s="706"/>
      <c r="E40" s="706"/>
      <c r="F40" s="706"/>
      <c r="G40" s="705"/>
      <c r="H40" s="704"/>
      <c r="I40" s="808"/>
      <c r="J40" s="707">
        <v>1</v>
      </c>
      <c r="K40" s="706"/>
      <c r="L40" s="706"/>
      <c r="M40" s="706"/>
      <c r="N40" s="705"/>
    </row>
    <row r="41" spans="2:14" ht="24.75" customHeight="1">
      <c r="B41" s="808"/>
      <c r="C41" s="707">
        <v>4</v>
      </c>
      <c r="D41" s="706"/>
      <c r="E41" s="706"/>
      <c r="F41" s="706"/>
      <c r="G41" s="705"/>
      <c r="H41" s="704"/>
      <c r="I41" s="808"/>
      <c r="J41" s="707">
        <v>3</v>
      </c>
      <c r="K41" s="706"/>
      <c r="L41" s="706"/>
      <c r="M41" s="706"/>
      <c r="N41" s="705"/>
    </row>
    <row r="42" spans="2:14" ht="24.75" customHeight="1" thickBot="1">
      <c r="B42" s="703"/>
      <c r="C42" s="702">
        <v>3</v>
      </c>
      <c r="D42" s="701"/>
      <c r="E42" s="701"/>
      <c r="F42" s="701"/>
      <c r="G42" s="700"/>
      <c r="H42" s="704"/>
      <c r="I42" s="703"/>
      <c r="J42" s="702">
        <v>4</v>
      </c>
      <c r="K42" s="701"/>
      <c r="L42" s="701"/>
      <c r="M42" s="701"/>
      <c r="N42" s="700"/>
    </row>
    <row r="43" spans="2:14" ht="19.5" customHeight="1">
      <c r="B43" s="809" t="s">
        <v>273</v>
      </c>
      <c r="C43" s="810"/>
      <c r="D43" s="815"/>
      <c r="E43" s="815"/>
      <c r="F43" s="817"/>
      <c r="I43" s="809" t="s">
        <v>273</v>
      </c>
      <c r="J43" s="810"/>
      <c r="K43" s="813"/>
      <c r="L43" s="815"/>
      <c r="M43" s="817"/>
      <c r="N43" s="819"/>
    </row>
    <row r="44" spans="2:14" ht="9.75" customHeight="1">
      <c r="B44" s="811"/>
      <c r="C44" s="812"/>
      <c r="D44" s="816"/>
      <c r="E44" s="816"/>
      <c r="F44" s="818"/>
      <c r="I44" s="811"/>
      <c r="J44" s="812"/>
      <c r="K44" s="814"/>
      <c r="L44" s="816"/>
      <c r="M44" s="818"/>
      <c r="N44" s="820"/>
    </row>
    <row r="45" spans="4:8" ht="15">
      <c r="D45" s="717"/>
      <c r="H45" s="704"/>
    </row>
    <row r="46" spans="4:8" ht="15.75" thickBot="1">
      <c r="D46" s="716"/>
      <c r="H46" s="704"/>
    </row>
    <row r="47" spans="2:14" ht="15.75" thickBot="1">
      <c r="B47" s="714"/>
      <c r="D47" s="715" t="s">
        <v>7</v>
      </c>
      <c r="E47" s="712" t="s">
        <v>21</v>
      </c>
      <c r="F47" s="712" t="s">
        <v>24</v>
      </c>
      <c r="G47" s="711" t="s">
        <v>25</v>
      </c>
      <c r="H47" s="704"/>
      <c r="I47" s="714"/>
      <c r="K47" s="713" t="s">
        <v>7</v>
      </c>
      <c r="L47" s="712" t="s">
        <v>21</v>
      </c>
      <c r="M47" s="712" t="s">
        <v>24</v>
      </c>
      <c r="N47" s="711" t="s">
        <v>25</v>
      </c>
    </row>
    <row r="48" spans="2:14" ht="24.75" customHeight="1">
      <c r="B48" s="807"/>
      <c r="C48" s="710">
        <v>3</v>
      </c>
      <c r="D48" s="709"/>
      <c r="E48" s="709"/>
      <c r="F48" s="709"/>
      <c r="G48" s="708"/>
      <c r="H48" s="704"/>
      <c r="I48" s="807"/>
      <c r="J48" s="710">
        <v>4</v>
      </c>
      <c r="K48" s="709"/>
      <c r="L48" s="709"/>
      <c r="M48" s="709"/>
      <c r="N48" s="708"/>
    </row>
    <row r="49" spans="2:14" ht="24.75" customHeight="1">
      <c r="B49" s="808"/>
      <c r="C49" s="707">
        <v>4</v>
      </c>
      <c r="D49" s="706"/>
      <c r="E49" s="706"/>
      <c r="F49" s="706"/>
      <c r="G49" s="705"/>
      <c r="H49" s="704"/>
      <c r="I49" s="808"/>
      <c r="J49" s="707">
        <v>3</v>
      </c>
      <c r="K49" s="706"/>
      <c r="L49" s="706"/>
      <c r="M49" s="706"/>
      <c r="N49" s="705"/>
    </row>
    <row r="50" spans="2:14" ht="24.75" customHeight="1">
      <c r="B50" s="808"/>
      <c r="C50" s="707">
        <v>6</v>
      </c>
      <c r="D50" s="706"/>
      <c r="E50" s="706"/>
      <c r="F50" s="706"/>
      <c r="G50" s="705"/>
      <c r="H50" s="704"/>
      <c r="I50" s="808"/>
      <c r="J50" s="707">
        <v>5</v>
      </c>
      <c r="K50" s="706"/>
      <c r="L50" s="706"/>
      <c r="M50" s="706"/>
      <c r="N50" s="705"/>
    </row>
    <row r="51" spans="2:14" ht="24.75" customHeight="1" thickBot="1">
      <c r="B51" s="703"/>
      <c r="C51" s="702">
        <v>5</v>
      </c>
      <c r="D51" s="701"/>
      <c r="E51" s="701"/>
      <c r="F51" s="701"/>
      <c r="G51" s="700"/>
      <c r="H51" s="704"/>
      <c r="I51" s="703"/>
      <c r="J51" s="702">
        <v>6</v>
      </c>
      <c r="K51" s="701"/>
      <c r="L51" s="701"/>
      <c r="M51" s="701"/>
      <c r="N51" s="700"/>
    </row>
    <row r="52" spans="2:14" ht="19.5" customHeight="1">
      <c r="B52" s="809" t="s">
        <v>273</v>
      </c>
      <c r="C52" s="810"/>
      <c r="D52" s="813"/>
      <c r="E52" s="815"/>
      <c r="F52" s="817"/>
      <c r="I52" s="809" t="s">
        <v>273</v>
      </c>
      <c r="J52" s="810"/>
      <c r="K52" s="813"/>
      <c r="L52" s="815"/>
      <c r="M52" s="817"/>
      <c r="N52" s="819"/>
    </row>
    <row r="53" spans="2:14" ht="9.75" customHeight="1">
      <c r="B53" s="811"/>
      <c r="C53" s="812"/>
      <c r="D53" s="814"/>
      <c r="E53" s="816"/>
      <c r="F53" s="818"/>
      <c r="I53" s="811"/>
      <c r="J53" s="812"/>
      <c r="K53" s="814"/>
      <c r="L53" s="816"/>
      <c r="M53" s="818"/>
      <c r="N53" s="820"/>
    </row>
    <row r="54" ht="15">
      <c r="H54" s="704"/>
    </row>
    <row r="55" ht="15.75" thickBot="1">
      <c r="H55" s="704"/>
    </row>
    <row r="56" spans="2:14" ht="15.75" thickBot="1">
      <c r="B56" s="714"/>
      <c r="D56" s="713" t="s">
        <v>7</v>
      </c>
      <c r="E56" s="712" t="s">
        <v>21</v>
      </c>
      <c r="F56" s="712" t="s">
        <v>24</v>
      </c>
      <c r="G56" s="711" t="s">
        <v>25</v>
      </c>
      <c r="H56" s="704"/>
      <c r="I56" s="714"/>
      <c r="K56" s="713" t="s">
        <v>7</v>
      </c>
      <c r="L56" s="712" t="s">
        <v>21</v>
      </c>
      <c r="M56" s="712" t="s">
        <v>24</v>
      </c>
      <c r="N56" s="711" t="s">
        <v>25</v>
      </c>
    </row>
    <row r="57" spans="2:14" ht="24.75" customHeight="1">
      <c r="B57" s="807"/>
      <c r="C57" s="710">
        <v>5</v>
      </c>
      <c r="D57" s="709"/>
      <c r="E57" s="709"/>
      <c r="F57" s="709"/>
      <c r="G57" s="708"/>
      <c r="H57" s="704"/>
      <c r="I57" s="807"/>
      <c r="J57" s="710">
        <v>6</v>
      </c>
      <c r="K57" s="709"/>
      <c r="L57" s="709"/>
      <c r="M57" s="709"/>
      <c r="N57" s="708"/>
    </row>
    <row r="58" spans="2:14" ht="24.75" customHeight="1">
      <c r="B58" s="808"/>
      <c r="C58" s="707">
        <v>6</v>
      </c>
      <c r="D58" s="706"/>
      <c r="E58" s="706"/>
      <c r="F58" s="706"/>
      <c r="G58" s="705"/>
      <c r="H58" s="704"/>
      <c r="I58" s="808"/>
      <c r="J58" s="707">
        <v>5</v>
      </c>
      <c r="K58" s="706"/>
      <c r="L58" s="706"/>
      <c r="M58" s="706"/>
      <c r="N58" s="705"/>
    </row>
    <row r="59" spans="2:14" ht="24.75" customHeight="1">
      <c r="B59" s="808"/>
      <c r="C59" s="707">
        <v>2</v>
      </c>
      <c r="D59" s="706"/>
      <c r="E59" s="706"/>
      <c r="F59" s="706"/>
      <c r="G59" s="705"/>
      <c r="H59" s="704"/>
      <c r="I59" s="808"/>
      <c r="J59" s="707">
        <v>1</v>
      </c>
      <c r="K59" s="706"/>
      <c r="L59" s="706"/>
      <c r="M59" s="706"/>
      <c r="N59" s="705"/>
    </row>
    <row r="60" spans="2:14" ht="24.75" customHeight="1" thickBot="1">
      <c r="B60" s="703"/>
      <c r="C60" s="702">
        <v>1</v>
      </c>
      <c r="D60" s="701"/>
      <c r="E60" s="701"/>
      <c r="F60" s="701"/>
      <c r="G60" s="700"/>
      <c r="H60" s="704"/>
      <c r="I60" s="703"/>
      <c r="J60" s="702">
        <v>2</v>
      </c>
      <c r="K60" s="701"/>
      <c r="L60" s="701"/>
      <c r="M60" s="701"/>
      <c r="N60" s="700"/>
    </row>
    <row r="61" spans="2:14" ht="19.5" customHeight="1">
      <c r="B61" s="809" t="s">
        <v>273</v>
      </c>
      <c r="C61" s="810"/>
      <c r="D61" s="813"/>
      <c r="E61" s="815"/>
      <c r="F61" s="817"/>
      <c r="I61" s="809" t="s">
        <v>273</v>
      </c>
      <c r="J61" s="810"/>
      <c r="K61" s="813"/>
      <c r="L61" s="815"/>
      <c r="M61" s="817"/>
      <c r="N61" s="819"/>
    </row>
    <row r="62" spans="2:14" ht="9.75" customHeight="1">
      <c r="B62" s="811"/>
      <c r="C62" s="812"/>
      <c r="D62" s="814"/>
      <c r="E62" s="816"/>
      <c r="F62" s="818"/>
      <c r="I62" s="811"/>
      <c r="J62" s="812"/>
      <c r="K62" s="814"/>
      <c r="L62" s="816"/>
      <c r="M62" s="818"/>
      <c r="N62" s="820"/>
    </row>
    <row r="65" spans="6:9" s="697" customFormat="1" ht="15">
      <c r="F65" s="821" t="s">
        <v>270</v>
      </c>
      <c r="G65" s="821"/>
      <c r="H65" s="821"/>
      <c r="I65" s="699"/>
    </row>
  </sheetData>
  <sheetProtection password="D839" sheet="1" objects="1" scenarios="1" selectLockedCells="1" selectUnlockedCells="1"/>
  <mergeCells count="72">
    <mergeCell ref="K61:K62"/>
    <mergeCell ref="L61:L62"/>
    <mergeCell ref="M61:M62"/>
    <mergeCell ref="N61:N62"/>
    <mergeCell ref="F65:H65"/>
    <mergeCell ref="L52:L53"/>
    <mergeCell ref="M52:M53"/>
    <mergeCell ref="N52:N53"/>
    <mergeCell ref="B57:B59"/>
    <mergeCell ref="I57:I59"/>
    <mergeCell ref="B61:C62"/>
    <mergeCell ref="D61:D62"/>
    <mergeCell ref="E61:E62"/>
    <mergeCell ref="F61:F62"/>
    <mergeCell ref="I61:J62"/>
    <mergeCell ref="B52:C53"/>
    <mergeCell ref="D52:D53"/>
    <mergeCell ref="E52:E53"/>
    <mergeCell ref="F52:F53"/>
    <mergeCell ref="I52:J53"/>
    <mergeCell ref="K52:K53"/>
    <mergeCell ref="K43:K44"/>
    <mergeCell ref="L43:L44"/>
    <mergeCell ref="M43:M44"/>
    <mergeCell ref="N43:N44"/>
    <mergeCell ref="B48:B50"/>
    <mergeCell ref="I48:I50"/>
    <mergeCell ref="B39:B41"/>
    <mergeCell ref="I39:I41"/>
    <mergeCell ref="B43:C44"/>
    <mergeCell ref="D43:D44"/>
    <mergeCell ref="E43:E44"/>
    <mergeCell ref="F43:F44"/>
    <mergeCell ref="I43:J44"/>
    <mergeCell ref="L28:L29"/>
    <mergeCell ref="M28:M29"/>
    <mergeCell ref="F32:H32"/>
    <mergeCell ref="B36:B37"/>
    <mergeCell ref="D36:I36"/>
    <mergeCell ref="M36:N36"/>
    <mergeCell ref="L19:L20"/>
    <mergeCell ref="M19:M20"/>
    <mergeCell ref="B24:B26"/>
    <mergeCell ref="I24:I26"/>
    <mergeCell ref="B28:C29"/>
    <mergeCell ref="D28:D29"/>
    <mergeCell ref="E28:E29"/>
    <mergeCell ref="F28:F29"/>
    <mergeCell ref="I28:J29"/>
    <mergeCell ref="K28:K29"/>
    <mergeCell ref="B19:C20"/>
    <mergeCell ref="D19:D20"/>
    <mergeCell ref="E19:E20"/>
    <mergeCell ref="F19:F20"/>
    <mergeCell ref="I19:J20"/>
    <mergeCell ref="K19:K20"/>
    <mergeCell ref="K10:K11"/>
    <mergeCell ref="L10:L11"/>
    <mergeCell ref="M10:M11"/>
    <mergeCell ref="N10:N11"/>
    <mergeCell ref="B15:B17"/>
    <mergeCell ref="I15:I17"/>
    <mergeCell ref="B3:B4"/>
    <mergeCell ref="D3:I3"/>
    <mergeCell ref="M3:N3"/>
    <mergeCell ref="B6:B8"/>
    <mergeCell ref="I6:I8"/>
    <mergeCell ref="B10:C11"/>
    <mergeCell ref="D10:D11"/>
    <mergeCell ref="E10:E11"/>
    <mergeCell ref="F10:F11"/>
    <mergeCell ref="I10:J11"/>
  </mergeCells>
  <printOptions/>
  <pageMargins left="0.11811023622047245" right="0.11811023622047245" top="0.11811023622047245" bottom="0.11811023622047245" header="0.31496062992125984" footer="0.31496062992125984"/>
  <pageSetup blackAndWhite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9FF09"/>
  </sheetPr>
  <dimension ref="A1:J12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26.421875" style="735" customWidth="1"/>
    <col min="2" max="2" width="15.28125" style="735" customWidth="1"/>
    <col min="3" max="3" width="14.7109375" style="735" customWidth="1"/>
    <col min="4" max="4" width="10.421875" style="735" customWidth="1"/>
    <col min="5" max="5" width="14.421875" style="735" customWidth="1"/>
    <col min="6" max="6" width="11.7109375" style="735" customWidth="1"/>
    <col min="7" max="7" width="12.421875" style="735" customWidth="1"/>
    <col min="8" max="8" width="11.00390625" style="735" customWidth="1"/>
    <col min="9" max="9" width="14.140625" style="735" customWidth="1"/>
    <col min="10" max="16384" width="9.140625" style="735" customWidth="1"/>
  </cols>
  <sheetData>
    <row r="1" spans="1:10" ht="15">
      <c r="A1" s="689"/>
      <c r="B1" s="689"/>
      <c r="C1" s="689"/>
      <c r="D1" s="689"/>
      <c r="E1" s="689"/>
      <c r="F1" s="689"/>
      <c r="G1" s="689"/>
      <c r="H1" s="689"/>
      <c r="I1" s="689"/>
      <c r="J1" s="689"/>
    </row>
    <row r="2" spans="1:10" ht="15">
      <c r="A2" s="689" t="s">
        <v>1105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10" ht="15">
      <c r="A3" s="689"/>
      <c r="B3" s="689"/>
      <c r="C3" s="689"/>
      <c r="D3" s="689"/>
      <c r="E3" s="689"/>
      <c r="F3" s="689"/>
      <c r="G3" s="689"/>
      <c r="H3" s="689"/>
      <c r="I3" s="689"/>
      <c r="J3" s="689"/>
    </row>
    <row r="4" spans="1:10" ht="15">
      <c r="A4" s="689"/>
      <c r="B4" s="689"/>
      <c r="C4" s="689"/>
      <c r="D4" s="689"/>
      <c r="E4" s="689"/>
      <c r="F4" s="689"/>
      <c r="G4" s="689"/>
      <c r="H4" s="689"/>
      <c r="I4" s="689"/>
      <c r="J4" s="689"/>
    </row>
    <row r="5" spans="1:10" ht="15">
      <c r="A5" s="689"/>
      <c r="B5" s="689"/>
      <c r="C5" s="689"/>
      <c r="D5" s="689"/>
      <c r="E5" s="689"/>
      <c r="F5" s="689"/>
      <c r="G5" s="689"/>
      <c r="H5" s="689"/>
      <c r="I5" s="689"/>
      <c r="J5" s="689"/>
    </row>
    <row r="6" spans="1:10" ht="15">
      <c r="A6" s="689" t="s">
        <v>1082</v>
      </c>
      <c r="B6" s="689" t="s">
        <v>7</v>
      </c>
      <c r="C6" s="689" t="s">
        <v>1083</v>
      </c>
      <c r="D6" s="689" t="s">
        <v>21</v>
      </c>
      <c r="E6" s="689" t="s">
        <v>1084</v>
      </c>
      <c r="F6" s="689" t="s">
        <v>1072</v>
      </c>
      <c r="G6" s="689" t="s">
        <v>1073</v>
      </c>
      <c r="H6" s="689" t="s">
        <v>1074</v>
      </c>
      <c r="I6" s="689" t="s">
        <v>1075</v>
      </c>
      <c r="J6" s="689"/>
    </row>
    <row r="7" spans="1:10" ht="15">
      <c r="A7" s="689" t="s">
        <v>1118</v>
      </c>
      <c r="B7" s="689">
        <f>B17+B24+B31+B38+B45+B52</f>
        <v>2052</v>
      </c>
      <c r="C7" s="689">
        <f>C17+C24+C31+C38+C45+C52</f>
        <v>897</v>
      </c>
      <c r="D7" s="689">
        <f>D17+D24+D31+D45+D52+D38</f>
        <v>66</v>
      </c>
      <c r="E7" s="689">
        <f>B7+C7</f>
        <v>2949</v>
      </c>
      <c r="F7" s="689"/>
      <c r="G7" s="736"/>
      <c r="H7" s="689"/>
      <c r="I7" s="689"/>
      <c r="J7" s="689"/>
    </row>
    <row r="8" spans="1:10" ht="15">
      <c r="A8" s="689" t="s">
        <v>1085</v>
      </c>
      <c r="B8" s="689"/>
      <c r="C8" s="689"/>
      <c r="D8" s="689"/>
      <c r="E8" s="689"/>
      <c r="F8" s="689"/>
      <c r="G8" s="689"/>
      <c r="H8" s="689"/>
      <c r="I8" s="689"/>
      <c r="J8" s="689"/>
    </row>
    <row r="9" spans="1:10" ht="15">
      <c r="A9" s="689" t="s">
        <v>1086</v>
      </c>
      <c r="B9" s="689" t="s">
        <v>1087</v>
      </c>
      <c r="C9" s="689" t="s">
        <v>1088</v>
      </c>
      <c r="D9" s="689"/>
      <c r="E9" s="689"/>
      <c r="F9" s="689"/>
      <c r="G9" s="689"/>
      <c r="H9" s="689"/>
      <c r="I9" s="689"/>
      <c r="J9" s="689"/>
    </row>
    <row r="10" spans="1:10" ht="15">
      <c r="A10" s="689"/>
      <c r="B10" s="689" t="s">
        <v>7</v>
      </c>
      <c r="C10" s="689" t="s">
        <v>1083</v>
      </c>
      <c r="D10" s="689" t="s">
        <v>21</v>
      </c>
      <c r="E10" s="689" t="s">
        <v>1084</v>
      </c>
      <c r="F10" s="689" t="s">
        <v>1073</v>
      </c>
      <c r="G10" s="689" t="s">
        <v>1074</v>
      </c>
      <c r="H10" s="689"/>
      <c r="I10" s="689"/>
      <c r="J10" s="689"/>
    </row>
    <row r="11" spans="1:10" ht="15">
      <c r="A11" s="689" t="s">
        <v>1089</v>
      </c>
      <c r="B11" s="737"/>
      <c r="C11" s="689"/>
      <c r="D11" s="689"/>
      <c r="E11" s="689"/>
      <c r="F11" s="689"/>
      <c r="G11" s="689"/>
      <c r="H11" s="689"/>
      <c r="I11" s="689"/>
      <c r="J11" s="689"/>
    </row>
    <row r="12" spans="1:10" ht="15">
      <c r="A12" s="689" t="s">
        <v>1106</v>
      </c>
      <c r="B12" s="689"/>
      <c r="C12" s="689"/>
      <c r="D12" s="689"/>
      <c r="E12" s="689"/>
      <c r="F12" s="689"/>
      <c r="G12" s="689"/>
      <c r="H12" s="689"/>
      <c r="I12" s="689"/>
      <c r="J12" s="689"/>
    </row>
    <row r="13" spans="1:10" ht="15">
      <c r="A13" s="689">
        <v>1</v>
      </c>
      <c r="B13" s="689">
        <v>95</v>
      </c>
      <c r="C13" s="689">
        <v>43</v>
      </c>
      <c r="D13" s="689">
        <v>2</v>
      </c>
      <c r="E13" s="689">
        <f>B13+C13</f>
        <v>138</v>
      </c>
      <c r="F13" s="689"/>
      <c r="G13" s="689"/>
      <c r="H13" s="689"/>
      <c r="I13" s="689"/>
      <c r="J13" s="689"/>
    </row>
    <row r="14" spans="1:10" ht="15">
      <c r="A14" s="689">
        <v>2</v>
      </c>
      <c r="B14" s="689">
        <v>86</v>
      </c>
      <c r="C14" s="689">
        <v>25</v>
      </c>
      <c r="D14" s="689">
        <v>2</v>
      </c>
      <c r="E14" s="689">
        <f>B14+C14</f>
        <v>111</v>
      </c>
      <c r="F14" s="689"/>
      <c r="G14" s="689"/>
      <c r="H14" s="689"/>
      <c r="I14" s="689"/>
      <c r="J14" s="689"/>
    </row>
    <row r="15" spans="1:10" ht="15">
      <c r="A15" s="689">
        <v>3</v>
      </c>
      <c r="B15" s="689">
        <v>86</v>
      </c>
      <c r="C15" s="689">
        <v>53</v>
      </c>
      <c r="D15" s="689">
        <v>3</v>
      </c>
      <c r="E15" s="689">
        <f>B15+C15</f>
        <v>139</v>
      </c>
      <c r="F15" s="689"/>
      <c r="G15" s="689"/>
      <c r="H15" s="689"/>
      <c r="I15" s="689"/>
      <c r="J15" s="689"/>
    </row>
    <row r="16" spans="1:10" ht="15">
      <c r="A16" s="689">
        <v>4</v>
      </c>
      <c r="B16" s="689">
        <v>84</v>
      </c>
      <c r="C16" s="689">
        <v>36</v>
      </c>
      <c r="D16" s="689">
        <v>2</v>
      </c>
      <c r="E16" s="689">
        <f>B16+C16</f>
        <v>120</v>
      </c>
      <c r="F16" s="689"/>
      <c r="G16" s="689"/>
      <c r="H16" s="689"/>
      <c r="I16" s="689"/>
      <c r="J16" s="689"/>
    </row>
    <row r="17" spans="1:10" ht="15">
      <c r="A17" s="689">
        <v>5</v>
      </c>
      <c r="B17" s="689">
        <f>B13+B14+B15+B16</f>
        <v>351</v>
      </c>
      <c r="C17" s="689">
        <f>C13+C14+C15+C16</f>
        <v>157</v>
      </c>
      <c r="D17" s="689">
        <f>D13+D14+D15+D16</f>
        <v>9</v>
      </c>
      <c r="E17" s="689">
        <f>B17+C17</f>
        <v>508</v>
      </c>
      <c r="F17" s="689"/>
      <c r="G17" s="689"/>
      <c r="H17" s="689"/>
      <c r="I17" s="689"/>
      <c r="J17" s="689"/>
    </row>
    <row r="18" spans="1:10" ht="15">
      <c r="A18" s="689" t="s">
        <v>1090</v>
      </c>
      <c r="B18" s="737"/>
      <c r="C18" s="689"/>
      <c r="D18" s="689"/>
      <c r="E18" s="689"/>
      <c r="F18" s="689"/>
      <c r="G18" s="689"/>
      <c r="H18" s="689"/>
      <c r="I18" s="689"/>
      <c r="J18" s="689"/>
    </row>
    <row r="19" spans="1:10" ht="15">
      <c r="A19" s="689" t="s">
        <v>1108</v>
      </c>
      <c r="B19" s="689"/>
      <c r="C19" s="689"/>
      <c r="D19" s="689"/>
      <c r="E19" s="689"/>
      <c r="F19" s="689"/>
      <c r="G19" s="689"/>
      <c r="H19" s="689"/>
      <c r="I19" s="689"/>
      <c r="J19" s="689"/>
    </row>
    <row r="20" spans="1:10" ht="15">
      <c r="A20" s="689">
        <v>1</v>
      </c>
      <c r="B20" s="689">
        <v>86</v>
      </c>
      <c r="C20" s="689">
        <v>35</v>
      </c>
      <c r="D20" s="689">
        <v>3</v>
      </c>
      <c r="E20" s="689">
        <f>B20+C20</f>
        <v>121</v>
      </c>
      <c r="F20" s="689"/>
      <c r="G20" s="689"/>
      <c r="H20" s="689"/>
      <c r="I20" s="689"/>
      <c r="J20" s="689"/>
    </row>
    <row r="21" spans="1:10" ht="15">
      <c r="A21" s="689">
        <v>2</v>
      </c>
      <c r="B21" s="689">
        <v>93</v>
      </c>
      <c r="C21" s="689">
        <v>35</v>
      </c>
      <c r="D21" s="689">
        <v>3</v>
      </c>
      <c r="E21" s="689">
        <f>B21+C21</f>
        <v>128</v>
      </c>
      <c r="F21" s="689"/>
      <c r="G21" s="689"/>
      <c r="H21" s="689"/>
      <c r="I21" s="689"/>
      <c r="J21" s="689"/>
    </row>
    <row r="22" spans="1:10" ht="15">
      <c r="A22" s="689">
        <v>3</v>
      </c>
      <c r="B22" s="689">
        <v>79</v>
      </c>
      <c r="C22" s="689">
        <v>27</v>
      </c>
      <c r="D22" s="689">
        <v>3</v>
      </c>
      <c r="E22" s="689">
        <f>B22+C22</f>
        <v>106</v>
      </c>
      <c r="F22" s="689"/>
      <c r="G22" s="689"/>
      <c r="H22" s="689"/>
      <c r="I22" s="689"/>
      <c r="J22" s="689"/>
    </row>
    <row r="23" spans="1:10" ht="15">
      <c r="A23" s="689">
        <v>4</v>
      </c>
      <c r="B23" s="689">
        <v>82</v>
      </c>
      <c r="C23" s="689">
        <v>43</v>
      </c>
      <c r="D23" s="689">
        <v>1</v>
      </c>
      <c r="E23" s="689">
        <f>B23+C23</f>
        <v>125</v>
      </c>
      <c r="F23" s="689"/>
      <c r="G23" s="689"/>
      <c r="H23" s="689"/>
      <c r="I23" s="689"/>
      <c r="J23" s="689"/>
    </row>
    <row r="24" spans="1:10" ht="15">
      <c r="A24" s="689">
        <v>5</v>
      </c>
      <c r="B24" s="689">
        <f>B20+B21+B22+B23</f>
        <v>340</v>
      </c>
      <c r="C24" s="689">
        <f>C20+C21+C22+C23</f>
        <v>140</v>
      </c>
      <c r="D24" s="689">
        <f>D20+D21+D22+D23</f>
        <v>10</v>
      </c>
      <c r="E24" s="689">
        <f>B24+C24</f>
        <v>480</v>
      </c>
      <c r="F24" s="689"/>
      <c r="G24" s="689"/>
      <c r="H24" s="689"/>
      <c r="I24" s="689"/>
      <c r="J24" s="689"/>
    </row>
    <row r="25" spans="1:10" ht="15">
      <c r="A25" s="689" t="s">
        <v>1091</v>
      </c>
      <c r="B25" s="737"/>
      <c r="C25" s="689"/>
      <c r="D25" s="689"/>
      <c r="E25" s="689"/>
      <c r="F25" s="689"/>
      <c r="G25" s="689"/>
      <c r="H25" s="689"/>
      <c r="I25" s="689"/>
      <c r="J25" s="689"/>
    </row>
    <row r="26" spans="1:10" ht="15">
      <c r="A26" s="689" t="s">
        <v>1110</v>
      </c>
      <c r="B26" s="689"/>
      <c r="C26" s="689"/>
      <c r="D26" s="689"/>
      <c r="E26" s="689"/>
      <c r="F26" s="689"/>
      <c r="G26" s="689"/>
      <c r="H26" s="689"/>
      <c r="I26" s="689"/>
      <c r="J26" s="689"/>
    </row>
    <row r="27" spans="1:10" ht="15">
      <c r="A27" s="689">
        <v>1</v>
      </c>
      <c r="B27" s="689">
        <v>87</v>
      </c>
      <c r="C27" s="689">
        <v>27</v>
      </c>
      <c r="D27" s="689">
        <v>4</v>
      </c>
      <c r="E27" s="689">
        <f>B27+C27</f>
        <v>114</v>
      </c>
      <c r="F27" s="689"/>
      <c r="G27" s="689"/>
      <c r="H27" s="689"/>
      <c r="I27" s="689"/>
      <c r="J27" s="689"/>
    </row>
    <row r="28" spans="1:10" ht="15">
      <c r="A28" s="689">
        <v>2</v>
      </c>
      <c r="B28" s="689">
        <v>86</v>
      </c>
      <c r="C28" s="689">
        <v>25</v>
      </c>
      <c r="D28" s="689">
        <v>4</v>
      </c>
      <c r="E28" s="689">
        <f>B28+C28</f>
        <v>111</v>
      </c>
      <c r="F28" s="689"/>
      <c r="G28" s="689"/>
      <c r="H28" s="689"/>
      <c r="I28" s="689"/>
      <c r="J28" s="689"/>
    </row>
    <row r="29" spans="1:10" ht="15">
      <c r="A29" s="689">
        <v>3</v>
      </c>
      <c r="B29" s="689">
        <v>88</v>
      </c>
      <c r="C29" s="689">
        <v>42</v>
      </c>
      <c r="D29" s="689">
        <v>2</v>
      </c>
      <c r="E29" s="689">
        <f>B29+C29</f>
        <v>130</v>
      </c>
      <c r="F29" s="689"/>
      <c r="G29" s="689"/>
      <c r="H29" s="689"/>
      <c r="I29" s="689"/>
      <c r="J29" s="689"/>
    </row>
    <row r="30" spans="1:10" ht="15">
      <c r="A30" s="689">
        <v>4</v>
      </c>
      <c r="B30" s="689">
        <v>83</v>
      </c>
      <c r="C30" s="689">
        <v>63</v>
      </c>
      <c r="D30" s="689">
        <v>1</v>
      </c>
      <c r="E30" s="689">
        <f>B30+C30</f>
        <v>146</v>
      </c>
      <c r="F30" s="689"/>
      <c r="G30" s="689"/>
      <c r="H30" s="689"/>
      <c r="I30" s="689"/>
      <c r="J30" s="689"/>
    </row>
    <row r="31" spans="1:10" ht="15">
      <c r="A31" s="689">
        <v>5</v>
      </c>
      <c r="B31" s="689">
        <f>B27+B28+B29+B30</f>
        <v>344</v>
      </c>
      <c r="C31" s="689">
        <f>C27+C28+C29+C30</f>
        <v>157</v>
      </c>
      <c r="D31" s="689">
        <f>D27+D28+D29+D30</f>
        <v>11</v>
      </c>
      <c r="E31" s="689">
        <f>B31+C31</f>
        <v>501</v>
      </c>
      <c r="F31" s="736"/>
      <c r="G31" s="689"/>
      <c r="H31" s="689"/>
      <c r="I31" s="689"/>
      <c r="J31" s="689"/>
    </row>
    <row r="32" spans="1:10" ht="15">
      <c r="A32" s="689" t="s">
        <v>1092</v>
      </c>
      <c r="B32" s="737"/>
      <c r="C32" s="689"/>
      <c r="D32" s="689"/>
      <c r="E32" s="689"/>
      <c r="F32" s="689"/>
      <c r="G32" s="689"/>
      <c r="H32" s="689"/>
      <c r="I32" s="689"/>
      <c r="J32" s="689"/>
    </row>
    <row r="33" spans="1:10" ht="15">
      <c r="A33" s="689" t="s">
        <v>1112</v>
      </c>
      <c r="B33" s="689"/>
      <c r="C33" s="689"/>
      <c r="D33" s="689"/>
      <c r="E33" s="689"/>
      <c r="F33" s="689"/>
      <c r="G33" s="689"/>
      <c r="H33" s="689"/>
      <c r="I33" s="689"/>
      <c r="J33" s="689"/>
    </row>
    <row r="34" spans="1:10" ht="15">
      <c r="A34" s="689">
        <v>1</v>
      </c>
      <c r="B34" s="689">
        <v>79</v>
      </c>
      <c r="C34" s="689">
        <v>18</v>
      </c>
      <c r="D34" s="689">
        <v>6</v>
      </c>
      <c r="E34" s="689">
        <f>B34+C34</f>
        <v>97</v>
      </c>
      <c r="F34" s="689"/>
      <c r="G34" s="689"/>
      <c r="H34" s="689"/>
      <c r="I34" s="689"/>
      <c r="J34" s="689"/>
    </row>
    <row r="35" spans="1:10" ht="15">
      <c r="A35" s="689">
        <v>2</v>
      </c>
      <c r="B35" s="689">
        <v>80</v>
      </c>
      <c r="C35" s="689">
        <v>40</v>
      </c>
      <c r="D35" s="689">
        <v>0</v>
      </c>
      <c r="E35" s="689">
        <f>B35+C35</f>
        <v>120</v>
      </c>
      <c r="F35" s="689"/>
      <c r="G35" s="689"/>
      <c r="H35" s="689"/>
      <c r="I35" s="689"/>
      <c r="J35" s="689"/>
    </row>
    <row r="36" spans="1:10" ht="15">
      <c r="A36" s="689">
        <v>3</v>
      </c>
      <c r="B36" s="689">
        <v>68</v>
      </c>
      <c r="C36" s="689">
        <v>42</v>
      </c>
      <c r="D36" s="689">
        <v>3</v>
      </c>
      <c r="E36" s="689">
        <f>B36+C36</f>
        <v>110</v>
      </c>
      <c r="F36" s="689"/>
      <c r="G36" s="689"/>
      <c r="H36" s="689"/>
      <c r="I36" s="689"/>
      <c r="J36" s="689"/>
    </row>
    <row r="37" spans="1:10" ht="15">
      <c r="A37" s="689">
        <v>4</v>
      </c>
      <c r="B37" s="689">
        <v>91</v>
      </c>
      <c r="C37" s="689">
        <v>45</v>
      </c>
      <c r="D37" s="689">
        <v>2</v>
      </c>
      <c r="E37" s="689">
        <f>B37+C37</f>
        <v>136</v>
      </c>
      <c r="F37" s="689"/>
      <c r="G37" s="689"/>
      <c r="H37" s="689"/>
      <c r="I37" s="689"/>
      <c r="J37" s="689"/>
    </row>
    <row r="38" spans="1:10" ht="15">
      <c r="A38" s="689">
        <v>5</v>
      </c>
      <c r="B38" s="689">
        <f>B34+B35+B36+B37</f>
        <v>318</v>
      </c>
      <c r="C38" s="689">
        <f>C34+C35+C36+C37</f>
        <v>145</v>
      </c>
      <c r="D38" s="689">
        <f>D34+D35+D36+D37</f>
        <v>11</v>
      </c>
      <c r="E38" s="689">
        <f>B38+C38</f>
        <v>463</v>
      </c>
      <c r="F38" s="689"/>
      <c r="G38" s="689"/>
      <c r="H38" s="689"/>
      <c r="I38" s="689"/>
      <c r="J38" s="689"/>
    </row>
    <row r="39" spans="1:10" ht="15">
      <c r="A39" s="689" t="s">
        <v>1093</v>
      </c>
      <c r="B39" s="737"/>
      <c r="C39" s="689"/>
      <c r="D39" s="689"/>
      <c r="E39" s="689"/>
      <c r="F39" s="689"/>
      <c r="G39" s="689"/>
      <c r="H39" s="689"/>
      <c r="I39" s="689"/>
      <c r="J39" s="689"/>
    </row>
    <row r="40" spans="1:10" ht="15">
      <c r="A40" s="689" t="s">
        <v>1114</v>
      </c>
      <c r="B40" s="689"/>
      <c r="C40" s="689"/>
      <c r="D40" s="689"/>
      <c r="E40" s="689"/>
      <c r="F40" s="689"/>
      <c r="G40" s="689"/>
      <c r="H40" s="689"/>
      <c r="I40" s="689"/>
      <c r="J40" s="689"/>
    </row>
    <row r="41" spans="1:10" ht="15">
      <c r="A41" s="689">
        <v>1</v>
      </c>
      <c r="B41" s="689">
        <v>90</v>
      </c>
      <c r="C41" s="689">
        <v>33</v>
      </c>
      <c r="D41" s="689">
        <v>2</v>
      </c>
      <c r="E41" s="689">
        <f>B41+C41</f>
        <v>123</v>
      </c>
      <c r="F41" s="689"/>
      <c r="G41" s="689"/>
      <c r="H41" s="689"/>
      <c r="I41" s="689"/>
      <c r="J41" s="689"/>
    </row>
    <row r="42" spans="1:10" ht="15">
      <c r="A42" s="689">
        <v>2</v>
      </c>
      <c r="B42" s="689">
        <v>89</v>
      </c>
      <c r="C42" s="689">
        <v>41</v>
      </c>
      <c r="D42" s="689">
        <v>2</v>
      </c>
      <c r="E42" s="689">
        <f>B42+C42</f>
        <v>130</v>
      </c>
      <c r="F42" s="689"/>
      <c r="G42" s="689"/>
      <c r="H42" s="689"/>
      <c r="I42" s="689"/>
      <c r="J42" s="689"/>
    </row>
    <row r="43" spans="1:10" ht="15">
      <c r="A43" s="689">
        <v>3</v>
      </c>
      <c r="B43" s="689">
        <v>68</v>
      </c>
      <c r="C43" s="689">
        <v>36</v>
      </c>
      <c r="D43" s="689">
        <v>4</v>
      </c>
      <c r="E43" s="689">
        <f>B43+C43</f>
        <v>104</v>
      </c>
      <c r="F43" s="689"/>
      <c r="G43" s="689"/>
      <c r="H43" s="689"/>
      <c r="I43" s="689"/>
      <c r="J43" s="689"/>
    </row>
    <row r="44" spans="1:10" ht="15">
      <c r="A44" s="689">
        <v>4</v>
      </c>
      <c r="B44" s="689">
        <v>95</v>
      </c>
      <c r="C44" s="689">
        <v>43</v>
      </c>
      <c r="D44" s="689">
        <v>2</v>
      </c>
      <c r="E44" s="689">
        <f>B44+C44</f>
        <v>138</v>
      </c>
      <c r="F44" s="689"/>
      <c r="G44" s="689"/>
      <c r="H44" s="689"/>
      <c r="I44" s="689"/>
      <c r="J44" s="689"/>
    </row>
    <row r="45" spans="1:10" ht="15">
      <c r="A45" s="689">
        <v>5</v>
      </c>
      <c r="B45" s="689">
        <f>B41+B42+B43+B44</f>
        <v>342</v>
      </c>
      <c r="C45" s="689">
        <f>C41+C42+C43+C44</f>
        <v>153</v>
      </c>
      <c r="D45" s="689">
        <f>D41+D42+D43+D44</f>
        <v>10</v>
      </c>
      <c r="E45" s="689">
        <f>B45+C45</f>
        <v>495</v>
      </c>
      <c r="F45" s="689"/>
      <c r="G45" s="689"/>
      <c r="H45" s="689"/>
      <c r="I45" s="689"/>
      <c r="J45" s="689"/>
    </row>
    <row r="46" spans="1:10" ht="15">
      <c r="A46" s="689" t="s">
        <v>1094</v>
      </c>
      <c r="B46" s="737"/>
      <c r="C46" s="689"/>
      <c r="D46" s="689"/>
      <c r="E46" s="689"/>
      <c r="F46" s="689"/>
      <c r="G46" s="689"/>
      <c r="H46" s="689"/>
      <c r="I46" s="689"/>
      <c r="J46" s="689"/>
    </row>
    <row r="47" spans="1:10" ht="15">
      <c r="A47" s="689" t="s">
        <v>1116</v>
      </c>
      <c r="B47" s="689"/>
      <c r="C47" s="689"/>
      <c r="D47" s="689"/>
      <c r="E47" s="689"/>
      <c r="F47" s="689"/>
      <c r="G47" s="689"/>
      <c r="H47" s="689"/>
      <c r="I47" s="689"/>
      <c r="J47" s="689"/>
    </row>
    <row r="48" spans="1:10" ht="15">
      <c r="A48" s="689">
        <v>1</v>
      </c>
      <c r="B48" s="689">
        <v>98</v>
      </c>
      <c r="C48" s="689">
        <v>26</v>
      </c>
      <c r="D48" s="689">
        <v>6</v>
      </c>
      <c r="E48" s="689">
        <f>B48+C48</f>
        <v>124</v>
      </c>
      <c r="F48" s="689"/>
      <c r="G48" s="689"/>
      <c r="H48" s="689"/>
      <c r="I48" s="689"/>
      <c r="J48" s="689"/>
    </row>
    <row r="49" spans="1:10" ht="15">
      <c r="A49" s="689">
        <v>2</v>
      </c>
      <c r="B49" s="689">
        <v>80</v>
      </c>
      <c r="C49" s="689">
        <v>42</v>
      </c>
      <c r="D49" s="689">
        <v>3</v>
      </c>
      <c r="E49" s="689">
        <f>B49+C49</f>
        <v>122</v>
      </c>
      <c r="F49" s="689"/>
      <c r="G49" s="689"/>
      <c r="H49" s="689"/>
      <c r="I49" s="689"/>
      <c r="J49" s="689"/>
    </row>
    <row r="50" spans="1:10" ht="15">
      <c r="A50" s="689">
        <v>3</v>
      </c>
      <c r="B50" s="689">
        <v>93</v>
      </c>
      <c r="C50" s="689">
        <v>25</v>
      </c>
      <c r="D50" s="689">
        <v>4</v>
      </c>
      <c r="E50" s="689">
        <f>B50+C50</f>
        <v>118</v>
      </c>
      <c r="F50" s="689"/>
      <c r="G50" s="689"/>
      <c r="H50" s="689"/>
      <c r="I50" s="689"/>
      <c r="J50" s="689"/>
    </row>
    <row r="51" spans="1:10" ht="15">
      <c r="A51" s="689">
        <v>4</v>
      </c>
      <c r="B51" s="689">
        <v>86</v>
      </c>
      <c r="C51" s="689">
        <v>52</v>
      </c>
      <c r="D51" s="689">
        <v>2</v>
      </c>
      <c r="E51" s="689">
        <f>B51+C51</f>
        <v>138</v>
      </c>
      <c r="F51" s="689"/>
      <c r="G51" s="689"/>
      <c r="H51" s="689"/>
      <c r="I51" s="689"/>
      <c r="J51" s="689"/>
    </row>
    <row r="52" spans="1:10" ht="15">
      <c r="A52" s="689">
        <v>5</v>
      </c>
      <c r="B52" s="689">
        <f>B48+B49+B50+B51</f>
        <v>357</v>
      </c>
      <c r="C52" s="689">
        <f>C48+C49+C50+C51</f>
        <v>145</v>
      </c>
      <c r="D52" s="689">
        <f>D48+D49+D50+D51</f>
        <v>15</v>
      </c>
      <c r="E52" s="689">
        <f>B52+C52</f>
        <v>502</v>
      </c>
      <c r="F52" s="689"/>
      <c r="G52" s="689"/>
      <c r="H52" s="689"/>
      <c r="I52" s="689"/>
      <c r="J52" s="689"/>
    </row>
    <row r="53" spans="1:10" ht="15">
      <c r="A53" s="689" t="s">
        <v>1095</v>
      </c>
      <c r="B53" s="689"/>
      <c r="C53" s="689"/>
      <c r="D53" s="689"/>
      <c r="E53" s="689"/>
      <c r="F53" s="689"/>
      <c r="G53" s="689"/>
      <c r="H53" s="689"/>
      <c r="I53" s="689"/>
      <c r="J53" s="689"/>
    </row>
    <row r="54" spans="1:10" ht="15">
      <c r="A54" s="689" t="s">
        <v>1082</v>
      </c>
      <c r="B54" s="689" t="s">
        <v>7</v>
      </c>
      <c r="C54" s="689" t="s">
        <v>1083</v>
      </c>
      <c r="D54" s="689" t="s">
        <v>21</v>
      </c>
      <c r="E54" s="689" t="s">
        <v>1084</v>
      </c>
      <c r="F54" s="689" t="s">
        <v>1072</v>
      </c>
      <c r="G54" s="689" t="s">
        <v>1073</v>
      </c>
      <c r="H54" s="689" t="s">
        <v>1074</v>
      </c>
      <c r="I54" s="689" t="s">
        <v>1075</v>
      </c>
      <c r="J54" s="689"/>
    </row>
    <row r="55" spans="1:10" ht="15">
      <c r="A55" s="689" t="s">
        <v>1119</v>
      </c>
      <c r="B55" s="689">
        <f>B65+B72+B79+B86+B93+B100</f>
        <v>2025</v>
      </c>
      <c r="C55" s="689">
        <f>C65+C72+C79+C86+C93+C100</f>
        <v>920</v>
      </c>
      <c r="D55" s="689">
        <f>D65+D72+D79+D93+D100+D86</f>
        <v>47</v>
      </c>
      <c r="E55" s="689">
        <f>B55+C55</f>
        <v>2945</v>
      </c>
      <c r="F55" s="689"/>
      <c r="G55" s="736"/>
      <c r="H55" s="689"/>
      <c r="I55" s="689"/>
      <c r="J55" s="689"/>
    </row>
    <row r="56" spans="1:10" ht="15">
      <c r="A56" s="689" t="s">
        <v>1096</v>
      </c>
      <c r="B56" s="689"/>
      <c r="C56" s="689"/>
      <c r="D56" s="689"/>
      <c r="E56" s="689"/>
      <c r="F56" s="689"/>
      <c r="G56" s="689"/>
      <c r="H56" s="689"/>
      <c r="I56" s="689"/>
      <c r="J56" s="689"/>
    </row>
    <row r="57" spans="1:10" ht="15">
      <c r="A57" s="689" t="s">
        <v>1086</v>
      </c>
      <c r="B57" s="689" t="s">
        <v>1087</v>
      </c>
      <c r="C57" s="689" t="s">
        <v>1088</v>
      </c>
      <c r="D57" s="689"/>
      <c r="E57" s="689"/>
      <c r="F57" s="689"/>
      <c r="G57" s="689"/>
      <c r="H57" s="689"/>
      <c r="I57" s="689"/>
      <c r="J57" s="689"/>
    </row>
    <row r="58" spans="1:10" ht="15">
      <c r="A58" s="689"/>
      <c r="B58" s="689" t="s">
        <v>7</v>
      </c>
      <c r="C58" s="689" t="s">
        <v>1083</v>
      </c>
      <c r="D58" s="689" t="s">
        <v>21</v>
      </c>
      <c r="E58" s="689" t="s">
        <v>1084</v>
      </c>
      <c r="F58" s="689" t="s">
        <v>1073</v>
      </c>
      <c r="G58" s="689" t="s">
        <v>1074</v>
      </c>
      <c r="H58" s="689"/>
      <c r="I58" s="689"/>
      <c r="J58" s="689"/>
    </row>
    <row r="59" spans="1:10" ht="15">
      <c r="A59" s="689" t="s">
        <v>1097</v>
      </c>
      <c r="B59" s="737"/>
      <c r="C59" s="689"/>
      <c r="D59" s="689"/>
      <c r="E59" s="689"/>
      <c r="F59" s="689"/>
      <c r="G59" s="689"/>
      <c r="H59" s="689"/>
      <c r="I59" s="689"/>
      <c r="J59" s="689"/>
    </row>
    <row r="60" spans="1:10" ht="15">
      <c r="A60" s="689" t="s">
        <v>1107</v>
      </c>
      <c r="B60" s="689"/>
      <c r="C60" s="689"/>
      <c r="D60" s="689"/>
      <c r="E60" s="689"/>
      <c r="F60" s="689"/>
      <c r="G60" s="689"/>
      <c r="H60" s="689"/>
      <c r="I60" s="689"/>
      <c r="J60" s="689"/>
    </row>
    <row r="61" spans="1:10" ht="15">
      <c r="A61" s="689">
        <v>1</v>
      </c>
      <c r="B61" s="689">
        <v>75</v>
      </c>
      <c r="C61" s="689">
        <v>42</v>
      </c>
      <c r="D61" s="689">
        <v>2</v>
      </c>
      <c r="E61" s="689">
        <f>B61+C61</f>
        <v>117</v>
      </c>
      <c r="F61" s="689"/>
      <c r="G61" s="689"/>
      <c r="H61" s="689"/>
      <c r="I61" s="689"/>
      <c r="J61" s="689"/>
    </row>
    <row r="62" spans="1:10" ht="15">
      <c r="A62" s="689">
        <v>2</v>
      </c>
      <c r="B62" s="689">
        <v>81</v>
      </c>
      <c r="C62" s="689">
        <v>45</v>
      </c>
      <c r="D62" s="689">
        <v>1</v>
      </c>
      <c r="E62" s="689">
        <f>B62+C62</f>
        <v>126</v>
      </c>
      <c r="F62" s="689"/>
      <c r="G62" s="689"/>
      <c r="H62" s="689"/>
      <c r="I62" s="689"/>
      <c r="J62" s="689"/>
    </row>
    <row r="63" spans="1:10" ht="15">
      <c r="A63" s="689">
        <v>3</v>
      </c>
      <c r="B63" s="689">
        <v>94</v>
      </c>
      <c r="C63" s="689">
        <v>45</v>
      </c>
      <c r="D63" s="689">
        <v>1</v>
      </c>
      <c r="E63" s="689">
        <f>B63+C63</f>
        <v>139</v>
      </c>
      <c r="F63" s="689"/>
      <c r="G63" s="689"/>
      <c r="H63" s="689"/>
      <c r="I63" s="689"/>
      <c r="J63" s="689"/>
    </row>
    <row r="64" spans="1:10" ht="15">
      <c r="A64" s="689">
        <v>4</v>
      </c>
      <c r="B64" s="689">
        <v>81</v>
      </c>
      <c r="C64" s="689">
        <v>35</v>
      </c>
      <c r="D64" s="689">
        <v>1</v>
      </c>
      <c r="E64" s="689">
        <f>B64+C64</f>
        <v>116</v>
      </c>
      <c r="F64" s="689"/>
      <c r="G64" s="689"/>
      <c r="H64" s="689"/>
      <c r="I64" s="689"/>
      <c r="J64" s="689"/>
    </row>
    <row r="65" spans="1:10" ht="15">
      <c r="A65" s="689">
        <v>5</v>
      </c>
      <c r="B65" s="689">
        <f>B61+B62+B63+B64</f>
        <v>331</v>
      </c>
      <c r="C65" s="689">
        <f>C61+C62+C63+C64</f>
        <v>167</v>
      </c>
      <c r="D65" s="689">
        <f>D61+D62+D63+D64</f>
        <v>5</v>
      </c>
      <c r="E65" s="689">
        <f>B65+C65</f>
        <v>498</v>
      </c>
      <c r="F65" s="689"/>
      <c r="G65" s="689"/>
      <c r="H65" s="689"/>
      <c r="I65" s="689"/>
      <c r="J65" s="689"/>
    </row>
    <row r="66" spans="1:10" ht="15">
      <c r="A66" s="689" t="s">
        <v>1098</v>
      </c>
      <c r="B66" s="737"/>
      <c r="C66" s="689"/>
      <c r="D66" s="689"/>
      <c r="E66" s="689"/>
      <c r="F66" s="689"/>
      <c r="G66" s="689"/>
      <c r="H66" s="689"/>
      <c r="I66" s="689"/>
      <c r="J66" s="689"/>
    </row>
    <row r="67" spans="1:10" ht="15">
      <c r="A67" s="689" t="s">
        <v>1109</v>
      </c>
      <c r="B67" s="689"/>
      <c r="C67" s="689"/>
      <c r="D67" s="689"/>
      <c r="E67" s="689"/>
      <c r="F67" s="689"/>
      <c r="G67" s="689"/>
      <c r="H67" s="689"/>
      <c r="I67" s="689"/>
      <c r="J67" s="689"/>
    </row>
    <row r="68" spans="1:10" ht="15">
      <c r="A68" s="689">
        <v>1</v>
      </c>
      <c r="B68" s="689">
        <v>90</v>
      </c>
      <c r="C68" s="689">
        <v>34</v>
      </c>
      <c r="D68" s="689">
        <v>3</v>
      </c>
      <c r="E68" s="689">
        <f>B68+C68</f>
        <v>124</v>
      </c>
      <c r="F68" s="689"/>
      <c r="G68" s="689"/>
      <c r="H68" s="689"/>
      <c r="I68" s="689"/>
      <c r="J68" s="689"/>
    </row>
    <row r="69" spans="1:10" ht="15">
      <c r="A69" s="689">
        <v>2</v>
      </c>
      <c r="B69" s="689">
        <v>91</v>
      </c>
      <c r="C69" s="689">
        <v>45</v>
      </c>
      <c r="D69" s="689">
        <v>2</v>
      </c>
      <c r="E69" s="689">
        <f>B69+C69</f>
        <v>136</v>
      </c>
      <c r="F69" s="689"/>
      <c r="G69" s="689"/>
      <c r="H69" s="689"/>
      <c r="I69" s="689"/>
      <c r="J69" s="689"/>
    </row>
    <row r="70" spans="1:10" ht="15">
      <c r="A70" s="689">
        <v>3</v>
      </c>
      <c r="B70" s="689">
        <v>86</v>
      </c>
      <c r="C70" s="689">
        <v>34</v>
      </c>
      <c r="D70" s="689">
        <v>2</v>
      </c>
      <c r="E70" s="689">
        <f>B70+C70</f>
        <v>120</v>
      </c>
      <c r="F70" s="689"/>
      <c r="G70" s="689"/>
      <c r="H70" s="689"/>
      <c r="I70" s="689"/>
      <c r="J70" s="689"/>
    </row>
    <row r="71" spans="1:10" ht="15">
      <c r="A71" s="689">
        <v>4</v>
      </c>
      <c r="B71" s="689">
        <v>78</v>
      </c>
      <c r="C71" s="689">
        <v>34</v>
      </c>
      <c r="D71" s="689">
        <v>0</v>
      </c>
      <c r="E71" s="689">
        <f>B71+C71</f>
        <v>112</v>
      </c>
      <c r="F71" s="689"/>
      <c r="G71" s="689"/>
      <c r="H71" s="689"/>
      <c r="I71" s="689"/>
      <c r="J71" s="689"/>
    </row>
    <row r="72" spans="1:10" ht="15">
      <c r="A72" s="689">
        <v>5</v>
      </c>
      <c r="B72" s="689">
        <f>B68+B69+B70+B71</f>
        <v>345</v>
      </c>
      <c r="C72" s="689">
        <f>C68+C69+C70+C71</f>
        <v>147</v>
      </c>
      <c r="D72" s="689">
        <f>D68+D69+D70+D71</f>
        <v>7</v>
      </c>
      <c r="E72" s="689">
        <f>B72+C72</f>
        <v>492</v>
      </c>
      <c r="F72" s="689"/>
      <c r="G72" s="689"/>
      <c r="H72" s="689"/>
      <c r="I72" s="689"/>
      <c r="J72" s="689"/>
    </row>
    <row r="73" spans="1:10" ht="15">
      <c r="A73" s="689" t="s">
        <v>1099</v>
      </c>
      <c r="B73" s="737"/>
      <c r="C73" s="689"/>
      <c r="D73" s="689"/>
      <c r="E73" s="689"/>
      <c r="F73" s="689"/>
      <c r="G73" s="689"/>
      <c r="H73" s="689"/>
      <c r="I73" s="689"/>
      <c r="J73" s="689"/>
    </row>
    <row r="74" spans="1:10" ht="15">
      <c r="A74" s="689" t="s">
        <v>1111</v>
      </c>
      <c r="B74" s="689"/>
      <c r="C74" s="689"/>
      <c r="D74" s="689"/>
      <c r="E74" s="689"/>
      <c r="F74" s="689"/>
      <c r="G74" s="689"/>
      <c r="H74" s="689"/>
      <c r="I74" s="689"/>
      <c r="J74" s="689"/>
    </row>
    <row r="75" spans="1:10" ht="15">
      <c r="A75" s="689">
        <v>1</v>
      </c>
      <c r="B75" s="689">
        <v>79</v>
      </c>
      <c r="C75" s="689">
        <v>25</v>
      </c>
      <c r="D75" s="689">
        <v>5</v>
      </c>
      <c r="E75" s="689">
        <f>B75+C75</f>
        <v>104</v>
      </c>
      <c r="F75" s="689"/>
      <c r="G75" s="689"/>
      <c r="H75" s="689"/>
      <c r="I75" s="689"/>
      <c r="J75" s="689"/>
    </row>
    <row r="76" spans="1:10" ht="15">
      <c r="A76" s="689">
        <v>2</v>
      </c>
      <c r="B76" s="689">
        <v>77</v>
      </c>
      <c r="C76" s="689">
        <v>35</v>
      </c>
      <c r="D76" s="689">
        <v>3</v>
      </c>
      <c r="E76" s="689">
        <f>B76+C76</f>
        <v>112</v>
      </c>
      <c r="F76" s="689"/>
      <c r="G76" s="689"/>
      <c r="H76" s="689"/>
      <c r="I76" s="689"/>
      <c r="J76" s="689"/>
    </row>
    <row r="77" spans="1:10" ht="15">
      <c r="A77" s="689">
        <v>3</v>
      </c>
      <c r="B77" s="689">
        <v>91</v>
      </c>
      <c r="C77" s="689">
        <v>35</v>
      </c>
      <c r="D77" s="689">
        <v>3</v>
      </c>
      <c r="E77" s="689">
        <f>B77+C77</f>
        <v>126</v>
      </c>
      <c r="F77" s="689"/>
      <c r="G77" s="689"/>
      <c r="H77" s="689"/>
      <c r="I77" s="689"/>
      <c r="J77" s="689"/>
    </row>
    <row r="78" spans="1:10" ht="15">
      <c r="A78" s="689">
        <v>4</v>
      </c>
      <c r="B78" s="689">
        <v>77</v>
      </c>
      <c r="C78" s="689">
        <v>34</v>
      </c>
      <c r="D78" s="689">
        <v>1</v>
      </c>
      <c r="E78" s="689">
        <f>B78+C78</f>
        <v>111</v>
      </c>
      <c r="F78" s="689"/>
      <c r="G78" s="689"/>
      <c r="H78" s="689"/>
      <c r="I78" s="689"/>
      <c r="J78" s="689"/>
    </row>
    <row r="79" spans="1:10" ht="15">
      <c r="A79" s="689">
        <v>5</v>
      </c>
      <c r="B79" s="689">
        <f>B75+B76+B77+B78</f>
        <v>324</v>
      </c>
      <c r="C79" s="689">
        <f>C75+C76+C77+C78</f>
        <v>129</v>
      </c>
      <c r="D79" s="689">
        <f>D75+D76+D77+D78</f>
        <v>12</v>
      </c>
      <c r="E79" s="689">
        <f>B79+C79</f>
        <v>453</v>
      </c>
      <c r="F79" s="736"/>
      <c r="G79" s="689"/>
      <c r="H79" s="689"/>
      <c r="I79" s="689"/>
      <c r="J79" s="689"/>
    </row>
    <row r="80" spans="1:10" ht="15">
      <c r="A80" s="689" t="s">
        <v>1100</v>
      </c>
      <c r="B80" s="737"/>
      <c r="C80" s="689"/>
      <c r="D80" s="689"/>
      <c r="E80" s="689"/>
      <c r="F80" s="689"/>
      <c r="G80" s="689"/>
      <c r="H80" s="689"/>
      <c r="I80" s="689"/>
      <c r="J80" s="689"/>
    </row>
    <row r="81" spans="1:10" ht="15">
      <c r="A81" s="689" t="s">
        <v>1113</v>
      </c>
      <c r="B81" s="689"/>
      <c r="C81" s="689"/>
      <c r="D81" s="689"/>
      <c r="E81" s="689"/>
      <c r="F81" s="689"/>
      <c r="G81" s="689"/>
      <c r="H81" s="689"/>
      <c r="I81" s="689"/>
      <c r="J81" s="689"/>
    </row>
    <row r="82" spans="1:10" ht="15">
      <c r="A82" s="689">
        <v>1</v>
      </c>
      <c r="B82" s="689">
        <v>95</v>
      </c>
      <c r="C82" s="689">
        <v>42</v>
      </c>
      <c r="D82" s="689">
        <v>0</v>
      </c>
      <c r="E82" s="689">
        <f>B82+C82</f>
        <v>137</v>
      </c>
      <c r="F82" s="689"/>
      <c r="G82" s="689"/>
      <c r="H82" s="689"/>
      <c r="I82" s="689"/>
      <c r="J82" s="689"/>
    </row>
    <row r="83" spans="1:10" ht="15">
      <c r="A83" s="689">
        <v>2</v>
      </c>
      <c r="B83" s="689">
        <v>86</v>
      </c>
      <c r="C83" s="689">
        <v>35</v>
      </c>
      <c r="D83" s="689">
        <v>2</v>
      </c>
      <c r="E83" s="689">
        <f>B83+C83</f>
        <v>121</v>
      </c>
      <c r="F83" s="689"/>
      <c r="G83" s="689"/>
      <c r="H83" s="689"/>
      <c r="I83" s="689"/>
      <c r="J83" s="689"/>
    </row>
    <row r="84" spans="1:10" ht="15">
      <c r="A84" s="689">
        <v>3</v>
      </c>
      <c r="B84" s="689">
        <v>80</v>
      </c>
      <c r="C84" s="689">
        <v>34</v>
      </c>
      <c r="D84" s="689">
        <v>2</v>
      </c>
      <c r="E84" s="689">
        <f>B84+C84</f>
        <v>114</v>
      </c>
      <c r="F84" s="689"/>
      <c r="G84" s="689"/>
      <c r="H84" s="689"/>
      <c r="I84" s="689"/>
      <c r="J84" s="689"/>
    </row>
    <row r="85" spans="1:10" ht="15">
      <c r="A85" s="689">
        <v>4</v>
      </c>
      <c r="B85" s="689">
        <v>77</v>
      </c>
      <c r="C85" s="689">
        <v>38</v>
      </c>
      <c r="D85" s="689">
        <v>2</v>
      </c>
      <c r="E85" s="689">
        <f>B85+C85</f>
        <v>115</v>
      </c>
      <c r="F85" s="689"/>
      <c r="G85" s="689"/>
      <c r="H85" s="689"/>
      <c r="I85" s="689"/>
      <c r="J85" s="689"/>
    </row>
    <row r="86" spans="1:10" ht="15">
      <c r="A86" s="689">
        <v>5</v>
      </c>
      <c r="B86" s="689">
        <f>B82+B83+B84+B85</f>
        <v>338</v>
      </c>
      <c r="C86" s="689">
        <f>C82+C83+C84+C85</f>
        <v>149</v>
      </c>
      <c r="D86" s="689">
        <f>D82+D83+D84+D85</f>
        <v>6</v>
      </c>
      <c r="E86" s="689">
        <f>B86+C86</f>
        <v>487</v>
      </c>
      <c r="F86" s="689"/>
      <c r="G86" s="689"/>
      <c r="H86" s="689"/>
      <c r="I86" s="689"/>
      <c r="J86" s="689"/>
    </row>
    <row r="87" spans="1:10" ht="15">
      <c r="A87" s="689" t="s">
        <v>1101</v>
      </c>
      <c r="B87" s="737"/>
      <c r="C87" s="689"/>
      <c r="D87" s="689"/>
      <c r="E87" s="689"/>
      <c r="F87" s="689"/>
      <c r="G87" s="689"/>
      <c r="H87" s="689"/>
      <c r="I87" s="689"/>
      <c r="J87" s="689"/>
    </row>
    <row r="88" spans="1:10" ht="15">
      <c r="A88" s="689" t="s">
        <v>1115</v>
      </c>
      <c r="B88" s="689"/>
      <c r="C88" s="689"/>
      <c r="D88" s="689"/>
      <c r="E88" s="689"/>
      <c r="F88" s="689"/>
      <c r="G88" s="689"/>
      <c r="H88" s="689"/>
      <c r="I88" s="689"/>
      <c r="J88" s="689"/>
    </row>
    <row r="89" spans="1:10" ht="15">
      <c r="A89" s="689">
        <v>1</v>
      </c>
      <c r="B89" s="689">
        <v>96</v>
      </c>
      <c r="C89" s="689">
        <v>25</v>
      </c>
      <c r="D89" s="689">
        <v>7</v>
      </c>
      <c r="E89" s="689">
        <f>B89+C89</f>
        <v>121</v>
      </c>
      <c r="F89" s="689"/>
      <c r="G89" s="689"/>
      <c r="H89" s="689"/>
      <c r="I89" s="689"/>
      <c r="J89" s="689"/>
    </row>
    <row r="90" spans="1:10" ht="15">
      <c r="A90" s="689">
        <v>2</v>
      </c>
      <c r="B90" s="689">
        <v>80</v>
      </c>
      <c r="C90" s="689">
        <v>35</v>
      </c>
      <c r="D90" s="689">
        <v>4</v>
      </c>
      <c r="E90" s="689">
        <f>B90+C90</f>
        <v>115</v>
      </c>
      <c r="F90" s="689"/>
      <c r="G90" s="689"/>
      <c r="H90" s="689"/>
      <c r="I90" s="689"/>
      <c r="J90" s="689"/>
    </row>
    <row r="91" spans="1:10" ht="15">
      <c r="A91" s="689">
        <v>3</v>
      </c>
      <c r="B91" s="689">
        <v>72</v>
      </c>
      <c r="C91" s="689">
        <v>45</v>
      </c>
      <c r="D91" s="689">
        <v>2</v>
      </c>
      <c r="E91" s="689">
        <f>B91+C91</f>
        <v>117</v>
      </c>
      <c r="F91" s="689"/>
      <c r="G91" s="689"/>
      <c r="H91" s="689"/>
      <c r="I91" s="689"/>
      <c r="J91" s="689"/>
    </row>
    <row r="92" spans="1:10" ht="15">
      <c r="A92" s="689">
        <v>4</v>
      </c>
      <c r="B92" s="689">
        <v>89</v>
      </c>
      <c r="C92" s="689">
        <v>38</v>
      </c>
      <c r="D92" s="689">
        <v>4</v>
      </c>
      <c r="E92" s="689">
        <f>B92+C92</f>
        <v>127</v>
      </c>
      <c r="F92" s="689"/>
      <c r="G92" s="689"/>
      <c r="H92" s="689"/>
      <c r="I92" s="689"/>
      <c r="J92" s="689"/>
    </row>
    <row r="93" spans="1:10" ht="15">
      <c r="A93" s="689">
        <v>5</v>
      </c>
      <c r="B93" s="689">
        <f>B89+B90+B91+B92</f>
        <v>337</v>
      </c>
      <c r="C93" s="689">
        <f>C89+C90+C91+C92</f>
        <v>143</v>
      </c>
      <c r="D93" s="689">
        <f>D89+D90+D91+D92</f>
        <v>17</v>
      </c>
      <c r="E93" s="689">
        <f>B93+C93</f>
        <v>480</v>
      </c>
      <c r="F93" s="689"/>
      <c r="G93" s="689"/>
      <c r="H93" s="689"/>
      <c r="I93" s="689"/>
      <c r="J93" s="689"/>
    </row>
    <row r="94" spans="1:10" ht="15">
      <c r="A94" s="689" t="s">
        <v>1102</v>
      </c>
      <c r="B94" s="737"/>
      <c r="C94" s="689"/>
      <c r="D94" s="689"/>
      <c r="E94" s="689"/>
      <c r="F94" s="689"/>
      <c r="G94" s="689"/>
      <c r="H94" s="689"/>
      <c r="I94" s="689"/>
      <c r="J94" s="689"/>
    </row>
    <row r="95" spans="1:10" ht="15">
      <c r="A95" s="689" t="s">
        <v>1117</v>
      </c>
      <c r="B95" s="689"/>
      <c r="C95" s="689"/>
      <c r="D95" s="689"/>
      <c r="E95" s="689"/>
      <c r="F95" s="689"/>
      <c r="G95" s="689"/>
      <c r="H95" s="689"/>
      <c r="I95" s="689"/>
      <c r="J95" s="689"/>
    </row>
    <row r="96" spans="1:10" ht="15">
      <c r="A96" s="689">
        <v>1</v>
      </c>
      <c r="B96" s="689">
        <v>83</v>
      </c>
      <c r="C96" s="689">
        <v>35</v>
      </c>
      <c r="D96" s="689">
        <v>0</v>
      </c>
      <c r="E96" s="689">
        <f>B96+C96</f>
        <v>118</v>
      </c>
      <c r="F96" s="689"/>
      <c r="G96" s="689"/>
      <c r="H96" s="689"/>
      <c r="I96" s="689"/>
      <c r="J96" s="689"/>
    </row>
    <row r="97" spans="1:10" ht="15">
      <c r="A97" s="689">
        <v>2</v>
      </c>
      <c r="B97" s="689">
        <v>77</v>
      </c>
      <c r="C97" s="689">
        <v>45</v>
      </c>
      <c r="D97" s="689">
        <v>0</v>
      </c>
      <c r="E97" s="689">
        <f>B97+C97</f>
        <v>122</v>
      </c>
      <c r="F97" s="689"/>
      <c r="G97" s="689"/>
      <c r="H97" s="689"/>
      <c r="I97" s="689"/>
      <c r="J97" s="689"/>
    </row>
    <row r="98" spans="1:10" ht="15">
      <c r="A98" s="689">
        <v>3</v>
      </c>
      <c r="B98" s="689">
        <v>91</v>
      </c>
      <c r="C98" s="689">
        <v>61</v>
      </c>
      <c r="D98" s="689">
        <v>0</v>
      </c>
      <c r="E98" s="689">
        <f>B98+C98</f>
        <v>152</v>
      </c>
      <c r="F98" s="689"/>
      <c r="G98" s="689"/>
      <c r="H98" s="689"/>
      <c r="I98" s="689"/>
      <c r="J98" s="689"/>
    </row>
    <row r="99" spans="1:10" ht="15">
      <c r="A99" s="689">
        <v>4</v>
      </c>
      <c r="B99" s="689">
        <v>99</v>
      </c>
      <c r="C99" s="689">
        <v>44</v>
      </c>
      <c r="D99" s="689">
        <v>0</v>
      </c>
      <c r="E99" s="689">
        <f>B99+C99</f>
        <v>143</v>
      </c>
      <c r="F99" s="689"/>
      <c r="G99" s="689"/>
      <c r="H99" s="689"/>
      <c r="I99" s="689"/>
      <c r="J99" s="689"/>
    </row>
    <row r="100" spans="1:10" ht="15">
      <c r="A100" s="689">
        <v>5</v>
      </c>
      <c r="B100" s="689">
        <f>B96+B97+B98+B99</f>
        <v>350</v>
      </c>
      <c r="C100" s="689">
        <f>C96+C97+C98+C99</f>
        <v>185</v>
      </c>
      <c r="D100" s="689">
        <f>D96+D97+D98+D99</f>
        <v>0</v>
      </c>
      <c r="E100" s="689">
        <f>B100+C100</f>
        <v>535</v>
      </c>
      <c r="F100" s="689"/>
      <c r="G100" s="689"/>
      <c r="H100" s="689"/>
      <c r="I100" s="689"/>
      <c r="J100" s="689"/>
    </row>
    <row r="108" spans="2:4" ht="15">
      <c r="B108" s="735">
        <v>0</v>
      </c>
      <c r="C108" s="735">
        <v>0</v>
      </c>
      <c r="D108" s="735">
        <v>30</v>
      </c>
    </row>
    <row r="109" spans="2:4" ht="15">
      <c r="B109" s="735">
        <v>0</v>
      </c>
      <c r="C109" s="735">
        <v>0</v>
      </c>
      <c r="D109" s="735">
        <v>30</v>
      </c>
    </row>
    <row r="128" spans="2:4" ht="15">
      <c r="B128" s="735">
        <v>0</v>
      </c>
      <c r="C128" s="735">
        <v>0</v>
      </c>
      <c r="D128" s="735">
        <v>30</v>
      </c>
    </row>
    <row r="129" spans="2:4" ht="15">
      <c r="B129" s="735">
        <v>0</v>
      </c>
      <c r="C129" s="735">
        <v>0</v>
      </c>
      <c r="D129" s="735">
        <v>30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EDB3"/>
  </sheetPr>
  <dimension ref="A1:N10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7.57421875" style="16" customWidth="1"/>
    <col min="2" max="2" width="30.7109375" style="16" customWidth="1"/>
    <col min="3" max="3" width="3.7109375" style="17" customWidth="1"/>
    <col min="4" max="4" width="9.7109375" style="16" customWidth="1"/>
    <col min="5" max="5" width="6.57421875" style="16" customWidth="1"/>
    <col min="6" max="6" width="9.7109375" style="16" customWidth="1"/>
    <col min="7" max="7" width="11.28125" style="16" customWidth="1"/>
    <col min="8" max="8" width="3.28125" style="16" customWidth="1"/>
    <col min="9" max="9" width="30.7109375" style="16" customWidth="1"/>
    <col min="10" max="10" width="3.7109375" style="17" customWidth="1"/>
    <col min="11" max="11" width="9.7109375" style="16" customWidth="1"/>
    <col min="12" max="12" width="6.57421875" style="16" customWidth="1"/>
    <col min="13" max="13" width="9.7109375" style="16" customWidth="1"/>
    <col min="14" max="14" width="11.28125" style="16" customWidth="1"/>
    <col min="15" max="15" width="9.140625" style="16" customWidth="1"/>
    <col min="16" max="16384" width="9.140625" style="37" customWidth="1"/>
  </cols>
  <sheetData>
    <row r="1" spans="3:10" s="16" customFormat="1" ht="15">
      <c r="C1" s="17"/>
      <c r="J1" s="17"/>
    </row>
    <row r="2" spans="3:10" s="16" customFormat="1" ht="15">
      <c r="C2" s="17"/>
      <c r="J2" s="17"/>
    </row>
    <row r="3" spans="3:10" s="16" customFormat="1" ht="15">
      <c r="C3" s="17"/>
      <c r="J3" s="17"/>
    </row>
    <row r="4" spans="2:10" s="16" customFormat="1" ht="15.75" customHeight="1">
      <c r="B4" s="827" t="s">
        <v>275</v>
      </c>
      <c r="C4" s="17"/>
      <c r="J4" s="17"/>
    </row>
    <row r="5" spans="2:14" s="16" customFormat="1" ht="21" customHeight="1">
      <c r="B5" s="827"/>
      <c r="C5" s="17"/>
      <c r="D5" s="830" t="s">
        <v>22</v>
      </c>
      <c r="E5" s="830"/>
      <c r="F5" s="830"/>
      <c r="G5" s="830"/>
      <c r="H5" s="830"/>
      <c r="I5" s="830"/>
      <c r="J5" s="17"/>
      <c r="M5" s="828">
        <f ca="1">TODAY()</f>
        <v>42672</v>
      </c>
      <c r="N5" s="828"/>
    </row>
    <row r="6" spans="1:12" s="16" customFormat="1" ht="15.75" customHeight="1">
      <c r="A6" s="18"/>
      <c r="B6" s="827"/>
      <c r="C6" s="19"/>
      <c r="J6" s="19"/>
      <c r="K6" s="20"/>
      <c r="L6" s="19"/>
    </row>
    <row r="7" spans="1:12" s="16" customFormat="1" ht="15.75" customHeight="1">
      <c r="A7" s="18"/>
      <c r="B7" s="411"/>
      <c r="C7" s="19"/>
      <c r="J7" s="19"/>
      <c r="K7" s="20"/>
      <c r="L7" s="19"/>
    </row>
    <row r="8" spans="2:14" s="16" customFormat="1" ht="15.75" customHeight="1">
      <c r="B8" s="414"/>
      <c r="C8" s="17"/>
      <c r="D8" s="415"/>
      <c r="E8" s="415"/>
      <c r="F8" s="415"/>
      <c r="G8" s="415"/>
      <c r="J8" s="17"/>
      <c r="K8" s="415"/>
      <c r="L8" s="415"/>
      <c r="M8" s="415"/>
      <c r="N8" s="415"/>
    </row>
    <row r="9" spans="2:14" s="16" customFormat="1" ht="15.75" customHeight="1" thickBot="1">
      <c r="B9" s="414"/>
      <c r="C9" s="17"/>
      <c r="D9" s="21"/>
      <c r="E9" s="21"/>
      <c r="F9" s="21"/>
      <c r="G9" s="21"/>
      <c r="J9" s="17"/>
      <c r="K9" s="21"/>
      <c r="L9" s="21"/>
      <c r="M9" s="21"/>
      <c r="N9" s="21"/>
    </row>
    <row r="10" spans="2:14" s="16" customFormat="1" ht="15.75" thickBot="1">
      <c r="B10" s="22" t="s">
        <v>23</v>
      </c>
      <c r="C10" s="17"/>
      <c r="D10" s="23" t="s">
        <v>7</v>
      </c>
      <c r="E10" s="24" t="s">
        <v>21</v>
      </c>
      <c r="F10" s="24" t="s">
        <v>24</v>
      </c>
      <c r="G10" s="25" t="s">
        <v>25</v>
      </c>
      <c r="I10" s="22" t="s">
        <v>26</v>
      </c>
      <c r="J10" s="17"/>
      <c r="K10" s="23" t="s">
        <v>7</v>
      </c>
      <c r="L10" s="24" t="s">
        <v>21</v>
      </c>
      <c r="M10" s="24" t="s">
        <v>24</v>
      </c>
      <c r="N10" s="25" t="s">
        <v>25</v>
      </c>
    </row>
    <row r="11" spans="2:14" s="16" customFormat="1" ht="24.75" customHeight="1">
      <c r="B11" s="823"/>
      <c r="C11" s="26">
        <v>1</v>
      </c>
      <c r="D11" s="27"/>
      <c r="E11" s="27"/>
      <c r="F11" s="27"/>
      <c r="G11" s="41"/>
      <c r="H11" s="38"/>
      <c r="I11" s="825"/>
      <c r="J11" s="26">
        <v>2</v>
      </c>
      <c r="K11" s="27"/>
      <c r="L11" s="27"/>
      <c r="M11" s="27"/>
      <c r="N11" s="28"/>
    </row>
    <row r="12" spans="2:14" s="16" customFormat="1" ht="24.75" customHeight="1">
      <c r="B12" s="824"/>
      <c r="C12" s="29">
        <v>2</v>
      </c>
      <c r="D12" s="30"/>
      <c r="E12" s="30"/>
      <c r="F12" s="30"/>
      <c r="G12" s="42"/>
      <c r="H12" s="38"/>
      <c r="I12" s="826"/>
      <c r="J12" s="29">
        <v>1</v>
      </c>
      <c r="K12" s="30"/>
      <c r="L12" s="30"/>
      <c r="M12" s="30"/>
      <c r="N12" s="31"/>
    </row>
    <row r="13" spans="2:14" s="16" customFormat="1" ht="24.75" customHeight="1">
      <c r="B13" s="824"/>
      <c r="C13" s="29">
        <v>4</v>
      </c>
      <c r="D13" s="30"/>
      <c r="E13" s="30"/>
      <c r="F13" s="30"/>
      <c r="G13" s="42"/>
      <c r="H13" s="38"/>
      <c r="I13" s="826"/>
      <c r="J13" s="29">
        <v>3</v>
      </c>
      <c r="K13" s="30"/>
      <c r="L13" s="30"/>
      <c r="M13" s="30"/>
      <c r="N13" s="31"/>
    </row>
    <row r="14" spans="2:14" s="16" customFormat="1" ht="24.75" customHeight="1" thickBot="1">
      <c r="B14" s="32"/>
      <c r="C14" s="33">
        <v>3</v>
      </c>
      <c r="D14" s="34"/>
      <c r="E14" s="34"/>
      <c r="F14" s="34"/>
      <c r="G14" s="43"/>
      <c r="H14" s="38"/>
      <c r="I14" s="44"/>
      <c r="J14" s="33">
        <v>4</v>
      </c>
      <c r="K14" s="34"/>
      <c r="L14" s="34"/>
      <c r="M14" s="34"/>
      <c r="N14" s="35"/>
    </row>
    <row r="15" spans="3:12" s="16" customFormat="1" ht="15">
      <c r="C15" s="17"/>
      <c r="D15" s="204"/>
      <c r="E15" s="202"/>
      <c r="G15" s="38"/>
      <c r="H15" s="38"/>
      <c r="I15" s="38"/>
      <c r="J15" s="17"/>
      <c r="K15" s="204"/>
      <c r="L15" s="202"/>
    </row>
    <row r="16" spans="3:12" s="16" customFormat="1" ht="15.75" thickBot="1">
      <c r="C16" s="17"/>
      <c r="D16" s="205"/>
      <c r="E16" s="203"/>
      <c r="G16" s="38"/>
      <c r="H16" s="38"/>
      <c r="I16" s="38"/>
      <c r="J16" s="17"/>
      <c r="K16" s="205"/>
      <c r="L16" s="203"/>
    </row>
    <row r="17" spans="3:10" s="16" customFormat="1" ht="15">
      <c r="C17" s="17"/>
      <c r="G17" s="38"/>
      <c r="H17" s="38"/>
      <c r="I17" s="38"/>
      <c r="J17" s="17"/>
    </row>
    <row r="18" spans="3:10" s="16" customFormat="1" ht="15">
      <c r="C18" s="17"/>
      <c r="G18" s="38"/>
      <c r="H18" s="38"/>
      <c r="I18" s="38"/>
      <c r="J18" s="17"/>
    </row>
    <row r="19" spans="3:10" s="16" customFormat="1" ht="15">
      <c r="C19" s="17"/>
      <c r="G19" s="38"/>
      <c r="H19" s="38"/>
      <c r="I19" s="38"/>
      <c r="J19" s="17"/>
    </row>
    <row r="20" spans="3:10" s="16" customFormat="1" ht="15">
      <c r="C20" s="17"/>
      <c r="G20" s="38"/>
      <c r="H20" s="38"/>
      <c r="I20" s="38"/>
      <c r="J20" s="17"/>
    </row>
    <row r="21" spans="3:10" s="16" customFormat="1" ht="15">
      <c r="C21" s="17"/>
      <c r="G21" s="38"/>
      <c r="H21" s="38"/>
      <c r="I21" s="38"/>
      <c r="J21" s="17"/>
    </row>
    <row r="22" spans="3:10" s="16" customFormat="1" ht="15.75" thickBot="1">
      <c r="C22" s="17"/>
      <c r="D22" s="21"/>
      <c r="G22" s="38"/>
      <c r="H22" s="38"/>
      <c r="I22" s="38"/>
      <c r="J22" s="17"/>
    </row>
    <row r="23" spans="2:14" s="16" customFormat="1" ht="15.75" thickBot="1">
      <c r="B23" s="22" t="s">
        <v>27</v>
      </c>
      <c r="C23" s="17"/>
      <c r="D23" s="23" t="s">
        <v>7</v>
      </c>
      <c r="E23" s="24" t="s">
        <v>21</v>
      </c>
      <c r="F23" s="24" t="s">
        <v>24</v>
      </c>
      <c r="G23" s="39" t="s">
        <v>25</v>
      </c>
      <c r="H23" s="38"/>
      <c r="I23" s="40" t="s">
        <v>28</v>
      </c>
      <c r="J23" s="17"/>
      <c r="K23" s="36" t="s">
        <v>7</v>
      </c>
      <c r="L23" s="24" t="s">
        <v>21</v>
      </c>
      <c r="M23" s="24" t="s">
        <v>24</v>
      </c>
      <c r="N23" s="25" t="s">
        <v>25</v>
      </c>
    </row>
    <row r="24" spans="2:14" s="16" customFormat="1" ht="24.75" customHeight="1">
      <c r="B24" s="823"/>
      <c r="C24" s="26">
        <v>3</v>
      </c>
      <c r="D24" s="27"/>
      <c r="E24" s="27"/>
      <c r="F24" s="27"/>
      <c r="G24" s="41"/>
      <c r="H24" s="38"/>
      <c r="I24" s="825"/>
      <c r="J24" s="26">
        <v>4</v>
      </c>
      <c r="K24" s="27"/>
      <c r="L24" s="27"/>
      <c r="M24" s="27"/>
      <c r="N24" s="28"/>
    </row>
    <row r="25" spans="2:14" s="16" customFormat="1" ht="24.75" customHeight="1">
      <c r="B25" s="824"/>
      <c r="C25" s="29">
        <v>4</v>
      </c>
      <c r="D25" s="30"/>
      <c r="E25" s="30"/>
      <c r="F25" s="30"/>
      <c r="G25" s="42"/>
      <c r="H25" s="38"/>
      <c r="I25" s="826"/>
      <c r="J25" s="29">
        <v>3</v>
      </c>
      <c r="K25" s="30"/>
      <c r="L25" s="30"/>
      <c r="M25" s="30"/>
      <c r="N25" s="31"/>
    </row>
    <row r="26" spans="2:14" s="16" customFormat="1" ht="24.75" customHeight="1">
      <c r="B26" s="824"/>
      <c r="C26" s="29">
        <v>2</v>
      </c>
      <c r="D26" s="30"/>
      <c r="E26" s="30"/>
      <c r="F26" s="30"/>
      <c r="G26" s="42"/>
      <c r="H26" s="38"/>
      <c r="I26" s="826"/>
      <c r="J26" s="29">
        <v>1</v>
      </c>
      <c r="K26" s="30"/>
      <c r="L26" s="30"/>
      <c r="M26" s="30"/>
      <c r="N26" s="31"/>
    </row>
    <row r="27" spans="2:14" s="16" customFormat="1" ht="24.75" customHeight="1" thickBot="1">
      <c r="B27" s="32"/>
      <c r="C27" s="33">
        <v>1</v>
      </c>
      <c r="D27" s="34"/>
      <c r="E27" s="34"/>
      <c r="F27" s="34"/>
      <c r="G27" s="43"/>
      <c r="H27" s="38"/>
      <c r="I27" s="44"/>
      <c r="J27" s="33">
        <v>2</v>
      </c>
      <c r="K27" s="34"/>
      <c r="L27" s="34"/>
      <c r="M27" s="34"/>
      <c r="N27" s="35"/>
    </row>
    <row r="28" spans="3:12" s="16" customFormat="1" ht="15">
      <c r="C28" s="17"/>
      <c r="D28" s="204"/>
      <c r="E28" s="202"/>
      <c r="G28" s="38"/>
      <c r="H28" s="38"/>
      <c r="I28" s="38"/>
      <c r="J28" s="17"/>
      <c r="K28" s="204"/>
      <c r="L28" s="202"/>
    </row>
    <row r="29" spans="3:12" s="16" customFormat="1" ht="15.75" thickBot="1">
      <c r="C29" s="17"/>
      <c r="D29" s="205"/>
      <c r="E29" s="203"/>
      <c r="G29" s="38"/>
      <c r="H29" s="38"/>
      <c r="I29" s="38"/>
      <c r="J29" s="17"/>
      <c r="K29" s="205"/>
      <c r="L29" s="203"/>
    </row>
    <row r="30" spans="3:10" s="16" customFormat="1" ht="15">
      <c r="C30" s="17"/>
      <c r="G30" s="38"/>
      <c r="H30" s="38"/>
      <c r="I30" s="38"/>
      <c r="J30" s="17"/>
    </row>
    <row r="31" spans="3:10" s="16" customFormat="1" ht="15">
      <c r="C31" s="17"/>
      <c r="G31" s="38"/>
      <c r="H31" s="38"/>
      <c r="I31" s="38"/>
      <c r="J31" s="17"/>
    </row>
    <row r="32" spans="3:10" s="16" customFormat="1" ht="15">
      <c r="C32" s="17"/>
      <c r="G32" s="38"/>
      <c r="H32" s="38"/>
      <c r="J32" s="17"/>
    </row>
    <row r="33" spans="3:10" s="16" customFormat="1" ht="15">
      <c r="C33" s="17"/>
      <c r="G33" s="38"/>
      <c r="H33" s="38"/>
      <c r="I33" s="38"/>
      <c r="J33" s="17"/>
    </row>
    <row r="34" spans="3:10" s="16" customFormat="1" ht="15">
      <c r="C34" s="17"/>
      <c r="F34" s="822" t="s">
        <v>270</v>
      </c>
      <c r="G34" s="822"/>
      <c r="H34" s="822"/>
      <c r="I34" s="733"/>
      <c r="J34" s="17"/>
    </row>
    <row r="35" spans="3:10" s="16" customFormat="1" ht="15">
      <c r="C35" s="17"/>
      <c r="G35" s="38"/>
      <c r="H35" s="38"/>
      <c r="J35" s="17"/>
    </row>
    <row r="36" spans="3:10" s="16" customFormat="1" ht="15">
      <c r="C36" s="17"/>
      <c r="J36" s="17"/>
    </row>
    <row r="37" spans="3:10" s="16" customFormat="1" ht="15">
      <c r="C37" s="17"/>
      <c r="J37" s="17"/>
    </row>
    <row r="38" spans="3:10" s="16" customFormat="1" ht="15">
      <c r="C38" s="17"/>
      <c r="J38" s="17"/>
    </row>
    <row r="39" spans="2:10" s="16" customFormat="1" ht="15.75" customHeight="1">
      <c r="B39" s="827" t="s">
        <v>275</v>
      </c>
      <c r="C39" s="17"/>
      <c r="J39" s="17"/>
    </row>
    <row r="40" spans="2:14" s="16" customFormat="1" ht="21" customHeight="1">
      <c r="B40" s="827"/>
      <c r="C40" s="17"/>
      <c r="D40" s="830" t="s">
        <v>29</v>
      </c>
      <c r="E40" s="830"/>
      <c r="F40" s="830"/>
      <c r="G40" s="830"/>
      <c r="H40" s="830"/>
      <c r="I40" s="830"/>
      <c r="J40" s="17"/>
      <c r="M40" s="828">
        <f ca="1">TODAY()</f>
        <v>42672</v>
      </c>
      <c r="N40" s="828"/>
    </row>
    <row r="41" spans="1:12" s="16" customFormat="1" ht="15.75" customHeight="1">
      <c r="A41" s="18"/>
      <c r="B41" s="827"/>
      <c r="C41" s="19"/>
      <c r="J41" s="19"/>
      <c r="K41" s="20"/>
      <c r="L41" s="19"/>
    </row>
    <row r="42" spans="1:12" s="16" customFormat="1" ht="15.75" customHeight="1">
      <c r="A42" s="18"/>
      <c r="B42" s="411"/>
      <c r="C42" s="19"/>
      <c r="J42" s="19"/>
      <c r="K42" s="20"/>
      <c r="L42" s="19"/>
    </row>
    <row r="43" spans="2:14" s="16" customFormat="1" ht="15.75" customHeight="1">
      <c r="B43" s="414"/>
      <c r="C43" s="17"/>
      <c r="D43" s="415"/>
      <c r="E43" s="415"/>
      <c r="F43" s="415"/>
      <c r="G43" s="415"/>
      <c r="J43" s="17"/>
      <c r="K43" s="415"/>
      <c r="L43" s="415"/>
      <c r="M43" s="415"/>
      <c r="N43" s="415"/>
    </row>
    <row r="44" spans="2:14" s="16" customFormat="1" ht="15.75" customHeight="1" thickBot="1">
      <c r="B44" s="414"/>
      <c r="C44" s="17"/>
      <c r="D44" s="21"/>
      <c r="E44" s="21"/>
      <c r="F44" s="21"/>
      <c r="G44" s="21"/>
      <c r="J44" s="17"/>
      <c r="K44" s="21"/>
      <c r="L44" s="21"/>
      <c r="M44" s="21"/>
      <c r="N44" s="21"/>
    </row>
    <row r="45" spans="2:14" s="16" customFormat="1" ht="15.75" thickBot="1">
      <c r="B45" s="22" t="s">
        <v>23</v>
      </c>
      <c r="C45" s="17"/>
      <c r="D45" s="23" t="s">
        <v>7</v>
      </c>
      <c r="E45" s="24" t="s">
        <v>21</v>
      </c>
      <c r="F45" s="24" t="s">
        <v>24</v>
      </c>
      <c r="G45" s="25" t="s">
        <v>25</v>
      </c>
      <c r="I45" s="22" t="s">
        <v>26</v>
      </c>
      <c r="J45" s="17"/>
      <c r="K45" s="23" t="s">
        <v>7</v>
      </c>
      <c r="L45" s="24" t="s">
        <v>21</v>
      </c>
      <c r="M45" s="24" t="s">
        <v>24</v>
      </c>
      <c r="N45" s="25" t="s">
        <v>25</v>
      </c>
    </row>
    <row r="46" spans="2:14" s="16" customFormat="1" ht="24.75" customHeight="1">
      <c r="B46" s="823"/>
      <c r="C46" s="26">
        <v>1</v>
      </c>
      <c r="D46" s="27"/>
      <c r="E46" s="27"/>
      <c r="F46" s="27"/>
      <c r="G46" s="41"/>
      <c r="H46" s="38"/>
      <c r="I46" s="825"/>
      <c r="J46" s="26">
        <v>2</v>
      </c>
      <c r="K46" s="27"/>
      <c r="L46" s="27"/>
      <c r="M46" s="27"/>
      <c r="N46" s="28"/>
    </row>
    <row r="47" spans="2:14" s="16" customFormat="1" ht="24.75" customHeight="1">
      <c r="B47" s="824"/>
      <c r="C47" s="29">
        <v>2</v>
      </c>
      <c r="D47" s="30"/>
      <c r="E47" s="30"/>
      <c r="F47" s="30"/>
      <c r="G47" s="42"/>
      <c r="H47" s="38"/>
      <c r="I47" s="826"/>
      <c r="J47" s="29">
        <v>1</v>
      </c>
      <c r="K47" s="30"/>
      <c r="L47" s="30"/>
      <c r="M47" s="30"/>
      <c r="N47" s="31"/>
    </row>
    <row r="48" spans="2:14" s="16" customFormat="1" ht="24.75" customHeight="1">
      <c r="B48" s="824"/>
      <c r="C48" s="29">
        <v>4</v>
      </c>
      <c r="D48" s="30"/>
      <c r="E48" s="30"/>
      <c r="F48" s="30"/>
      <c r="G48" s="42"/>
      <c r="H48" s="38"/>
      <c r="I48" s="826"/>
      <c r="J48" s="29">
        <v>3</v>
      </c>
      <c r="K48" s="30"/>
      <c r="L48" s="30"/>
      <c r="M48" s="30"/>
      <c r="N48" s="31"/>
    </row>
    <row r="49" spans="2:14" s="16" customFormat="1" ht="24.75" customHeight="1" thickBot="1">
      <c r="B49" s="32"/>
      <c r="C49" s="33">
        <v>3</v>
      </c>
      <c r="D49" s="34"/>
      <c r="E49" s="34"/>
      <c r="F49" s="34"/>
      <c r="G49" s="43"/>
      <c r="H49" s="38"/>
      <c r="I49" s="44"/>
      <c r="J49" s="33">
        <v>4</v>
      </c>
      <c r="K49" s="34"/>
      <c r="L49" s="34"/>
      <c r="M49" s="34"/>
      <c r="N49" s="35"/>
    </row>
    <row r="50" spans="3:12" s="16" customFormat="1" ht="15">
      <c r="C50" s="17"/>
      <c r="D50" s="204"/>
      <c r="E50" s="202"/>
      <c r="G50" s="38"/>
      <c r="H50" s="38"/>
      <c r="I50" s="38"/>
      <c r="J50" s="17"/>
      <c r="K50" s="204"/>
      <c r="L50" s="202"/>
    </row>
    <row r="51" spans="3:12" s="16" customFormat="1" ht="15.75" thickBot="1">
      <c r="C51" s="17"/>
      <c r="D51" s="205"/>
      <c r="E51" s="203"/>
      <c r="G51" s="38"/>
      <c r="H51" s="38"/>
      <c r="I51" s="38"/>
      <c r="J51" s="17"/>
      <c r="K51" s="205"/>
      <c r="L51" s="203"/>
    </row>
    <row r="52" spans="3:10" s="16" customFormat="1" ht="15">
      <c r="C52" s="17"/>
      <c r="G52" s="38"/>
      <c r="H52" s="38"/>
      <c r="I52" s="38"/>
      <c r="J52" s="17"/>
    </row>
    <row r="53" spans="3:10" s="16" customFormat="1" ht="15">
      <c r="C53" s="17"/>
      <c r="G53" s="38"/>
      <c r="H53" s="38"/>
      <c r="I53" s="38"/>
      <c r="J53" s="17"/>
    </row>
    <row r="54" spans="3:10" s="16" customFormat="1" ht="15">
      <c r="C54" s="17"/>
      <c r="G54" s="38"/>
      <c r="H54" s="38"/>
      <c r="I54" s="38"/>
      <c r="J54" s="17"/>
    </row>
    <row r="55" spans="3:10" s="16" customFormat="1" ht="15">
      <c r="C55" s="17"/>
      <c r="G55" s="38"/>
      <c r="H55" s="38"/>
      <c r="I55" s="38"/>
      <c r="J55" s="17"/>
    </row>
    <row r="56" spans="3:10" s="16" customFormat="1" ht="15">
      <c r="C56" s="17"/>
      <c r="G56" s="38"/>
      <c r="H56" s="38"/>
      <c r="I56" s="38"/>
      <c r="J56" s="17"/>
    </row>
    <row r="57" spans="3:10" s="16" customFormat="1" ht="15.75" thickBot="1">
      <c r="C57" s="17"/>
      <c r="D57" s="21"/>
      <c r="G57" s="38"/>
      <c r="H57" s="38"/>
      <c r="I57" s="38"/>
      <c r="J57" s="17"/>
    </row>
    <row r="58" spans="2:14" s="16" customFormat="1" ht="15.75" thickBot="1">
      <c r="B58" s="22" t="s">
        <v>27</v>
      </c>
      <c r="C58" s="17"/>
      <c r="D58" s="23" t="s">
        <v>7</v>
      </c>
      <c r="E58" s="24" t="s">
        <v>21</v>
      </c>
      <c r="F58" s="24" t="s">
        <v>24</v>
      </c>
      <c r="G58" s="39" t="s">
        <v>25</v>
      </c>
      <c r="H58" s="38"/>
      <c r="I58" s="40" t="s">
        <v>28</v>
      </c>
      <c r="J58" s="17"/>
      <c r="K58" s="36" t="s">
        <v>7</v>
      </c>
      <c r="L58" s="24" t="s">
        <v>21</v>
      </c>
      <c r="M58" s="24" t="s">
        <v>24</v>
      </c>
      <c r="N58" s="25" t="s">
        <v>25</v>
      </c>
    </row>
    <row r="59" spans="2:14" s="16" customFormat="1" ht="24.75" customHeight="1">
      <c r="B59" s="823"/>
      <c r="C59" s="26">
        <v>3</v>
      </c>
      <c r="D59" s="27"/>
      <c r="E59" s="27"/>
      <c r="F59" s="27"/>
      <c r="G59" s="41"/>
      <c r="H59" s="38"/>
      <c r="I59" s="825"/>
      <c r="J59" s="26">
        <v>4</v>
      </c>
      <c r="K59" s="27"/>
      <c r="L59" s="27"/>
      <c r="M59" s="27"/>
      <c r="N59" s="28"/>
    </row>
    <row r="60" spans="2:14" s="16" customFormat="1" ht="24.75" customHeight="1">
      <c r="B60" s="824"/>
      <c r="C60" s="29">
        <v>4</v>
      </c>
      <c r="D60" s="30"/>
      <c r="E60" s="30"/>
      <c r="F60" s="30"/>
      <c r="G60" s="42"/>
      <c r="H60" s="38"/>
      <c r="I60" s="826"/>
      <c r="J60" s="29">
        <v>3</v>
      </c>
      <c r="K60" s="30"/>
      <c r="L60" s="30"/>
      <c r="M60" s="30"/>
      <c r="N60" s="31"/>
    </row>
    <row r="61" spans="2:14" s="16" customFormat="1" ht="24.75" customHeight="1">
      <c r="B61" s="824"/>
      <c r="C61" s="29">
        <v>2</v>
      </c>
      <c r="D61" s="30"/>
      <c r="E61" s="30"/>
      <c r="F61" s="30"/>
      <c r="G61" s="42"/>
      <c r="H61" s="38"/>
      <c r="I61" s="826"/>
      <c r="J61" s="29">
        <v>1</v>
      </c>
      <c r="K61" s="30"/>
      <c r="L61" s="30"/>
      <c r="M61" s="30"/>
      <c r="N61" s="31"/>
    </row>
    <row r="62" spans="2:14" s="16" customFormat="1" ht="24.75" customHeight="1" thickBot="1">
      <c r="B62" s="32"/>
      <c r="C62" s="33">
        <v>1</v>
      </c>
      <c r="D62" s="34"/>
      <c r="E62" s="34"/>
      <c r="F62" s="34"/>
      <c r="G62" s="43"/>
      <c r="H62" s="38"/>
      <c r="I62" s="44"/>
      <c r="J62" s="33">
        <v>2</v>
      </c>
      <c r="K62" s="34"/>
      <c r="L62" s="34"/>
      <c r="M62" s="34"/>
      <c r="N62" s="35"/>
    </row>
    <row r="63" spans="3:12" s="16" customFormat="1" ht="15">
      <c r="C63" s="17"/>
      <c r="D63" s="204"/>
      <c r="E63" s="202"/>
      <c r="G63" s="38"/>
      <c r="H63" s="38"/>
      <c r="I63" s="38"/>
      <c r="J63" s="17"/>
      <c r="K63" s="204"/>
      <c r="L63" s="202"/>
    </row>
    <row r="64" spans="3:12" s="16" customFormat="1" ht="15.75" thickBot="1">
      <c r="C64" s="17"/>
      <c r="D64" s="205"/>
      <c r="E64" s="203"/>
      <c r="G64" s="38"/>
      <c r="H64" s="38"/>
      <c r="I64" s="38"/>
      <c r="J64" s="17"/>
      <c r="K64" s="205"/>
      <c r="L64" s="203"/>
    </row>
    <row r="65" spans="3:10" s="16" customFormat="1" ht="15">
      <c r="C65" s="17"/>
      <c r="G65" s="38"/>
      <c r="H65" s="38"/>
      <c r="I65" s="38"/>
      <c r="J65" s="17"/>
    </row>
    <row r="66" spans="3:10" s="16" customFormat="1" ht="15">
      <c r="C66" s="17"/>
      <c r="G66" s="38"/>
      <c r="H66" s="38"/>
      <c r="I66" s="38"/>
      <c r="J66" s="17"/>
    </row>
    <row r="67" spans="3:10" s="16" customFormat="1" ht="15">
      <c r="C67" s="17"/>
      <c r="G67" s="38"/>
      <c r="H67" s="38"/>
      <c r="J67" s="17"/>
    </row>
    <row r="68" spans="3:10" s="16" customFormat="1" ht="15">
      <c r="C68" s="17"/>
      <c r="G68" s="38"/>
      <c r="H68" s="38"/>
      <c r="I68" s="38"/>
      <c r="J68" s="17"/>
    </row>
    <row r="69" spans="3:10" s="16" customFormat="1" ht="15">
      <c r="C69" s="17"/>
      <c r="F69" s="822" t="s">
        <v>270</v>
      </c>
      <c r="G69" s="822"/>
      <c r="H69" s="822"/>
      <c r="I69" s="734"/>
      <c r="J69" s="17"/>
    </row>
    <row r="70" spans="3:10" s="16" customFormat="1" ht="15">
      <c r="C70" s="17"/>
      <c r="G70" s="38"/>
      <c r="H70" s="38"/>
      <c r="J70" s="17"/>
    </row>
    <row r="71" spans="3:10" s="16" customFormat="1" ht="15">
      <c r="C71" s="17"/>
      <c r="J71" s="17"/>
    </row>
    <row r="72" spans="3:10" s="16" customFormat="1" ht="15">
      <c r="C72" s="17"/>
      <c r="J72" s="17"/>
    </row>
    <row r="73" spans="3:10" s="16" customFormat="1" ht="15">
      <c r="C73" s="17"/>
      <c r="J73" s="17"/>
    </row>
    <row r="74" spans="2:10" s="16" customFormat="1" ht="15.75" customHeight="1">
      <c r="B74" s="827" t="s">
        <v>275</v>
      </c>
      <c r="C74" s="17"/>
      <c r="J74" s="17"/>
    </row>
    <row r="75" spans="2:14" s="16" customFormat="1" ht="21" customHeight="1">
      <c r="B75" s="827"/>
      <c r="C75" s="17"/>
      <c r="D75" s="829" t="s">
        <v>30</v>
      </c>
      <c r="E75" s="829"/>
      <c r="F75" s="829"/>
      <c r="G75" s="829"/>
      <c r="H75" s="829"/>
      <c r="I75" s="829"/>
      <c r="J75" s="17"/>
      <c r="M75" s="828">
        <f ca="1">TODAY()</f>
        <v>42672</v>
      </c>
      <c r="N75" s="828"/>
    </row>
    <row r="76" spans="1:12" s="16" customFormat="1" ht="15.75" customHeight="1">
      <c r="A76" s="18"/>
      <c r="B76" s="827"/>
      <c r="C76" s="19"/>
      <c r="J76" s="19"/>
      <c r="K76" s="20"/>
      <c r="L76" s="19"/>
    </row>
    <row r="77" spans="1:12" s="16" customFormat="1" ht="15.75" customHeight="1">
      <c r="A77" s="18"/>
      <c r="B77" s="411"/>
      <c r="C77" s="19"/>
      <c r="J77" s="19"/>
      <c r="K77" s="20"/>
      <c r="L77" s="19"/>
    </row>
    <row r="78" spans="2:14" s="16" customFormat="1" ht="15.75" customHeight="1">
      <c r="B78" s="414"/>
      <c r="C78" s="17"/>
      <c r="D78" s="415"/>
      <c r="E78" s="415"/>
      <c r="F78" s="415"/>
      <c r="G78" s="415"/>
      <c r="J78" s="17"/>
      <c r="K78" s="415"/>
      <c r="L78" s="415"/>
      <c r="M78" s="415"/>
      <c r="N78" s="415"/>
    </row>
    <row r="79" spans="2:14" s="16" customFormat="1" ht="15.75" customHeight="1" thickBot="1">
      <c r="B79" s="414"/>
      <c r="C79" s="17"/>
      <c r="D79" s="21"/>
      <c r="E79" s="21"/>
      <c r="F79" s="21"/>
      <c r="G79" s="21"/>
      <c r="J79" s="17"/>
      <c r="K79" s="21"/>
      <c r="L79" s="21"/>
      <c r="M79" s="21"/>
      <c r="N79" s="21"/>
    </row>
    <row r="80" spans="2:14" s="16" customFormat="1" ht="15.75" thickBot="1">
      <c r="B80" s="22" t="s">
        <v>23</v>
      </c>
      <c r="C80" s="17"/>
      <c r="D80" s="23" t="s">
        <v>7</v>
      </c>
      <c r="E80" s="24" t="s">
        <v>21</v>
      </c>
      <c r="F80" s="24" t="s">
        <v>24</v>
      </c>
      <c r="G80" s="25" t="s">
        <v>25</v>
      </c>
      <c r="I80" s="22" t="s">
        <v>26</v>
      </c>
      <c r="J80" s="17"/>
      <c r="K80" s="23" t="s">
        <v>7</v>
      </c>
      <c r="L80" s="24" t="s">
        <v>21</v>
      </c>
      <c r="M80" s="24" t="s">
        <v>24</v>
      </c>
      <c r="N80" s="25" t="s">
        <v>25</v>
      </c>
    </row>
    <row r="81" spans="2:14" s="16" customFormat="1" ht="24.75" customHeight="1">
      <c r="B81" s="823"/>
      <c r="C81" s="26">
        <v>1</v>
      </c>
      <c r="D81" s="27"/>
      <c r="E81" s="27"/>
      <c r="F81" s="27"/>
      <c r="G81" s="41"/>
      <c r="H81" s="38"/>
      <c r="I81" s="825"/>
      <c r="J81" s="26">
        <v>2</v>
      </c>
      <c r="K81" s="27"/>
      <c r="L81" s="27"/>
      <c r="M81" s="27"/>
      <c r="N81" s="28"/>
    </row>
    <row r="82" spans="2:14" s="16" customFormat="1" ht="24.75" customHeight="1">
      <c r="B82" s="824"/>
      <c r="C82" s="29">
        <v>2</v>
      </c>
      <c r="D82" s="30"/>
      <c r="E82" s="30"/>
      <c r="F82" s="30"/>
      <c r="G82" s="42"/>
      <c r="H82" s="38"/>
      <c r="I82" s="826"/>
      <c r="J82" s="29">
        <v>1</v>
      </c>
      <c r="K82" s="30"/>
      <c r="L82" s="30"/>
      <c r="M82" s="30"/>
      <c r="N82" s="31"/>
    </row>
    <row r="83" spans="2:14" s="16" customFormat="1" ht="24.75" customHeight="1">
      <c r="B83" s="824"/>
      <c r="C83" s="29">
        <v>4</v>
      </c>
      <c r="D83" s="30"/>
      <c r="E83" s="30"/>
      <c r="F83" s="30"/>
      <c r="G83" s="42"/>
      <c r="H83" s="38"/>
      <c r="I83" s="826"/>
      <c r="J83" s="29">
        <v>3</v>
      </c>
      <c r="K83" s="30"/>
      <c r="L83" s="30"/>
      <c r="M83" s="30"/>
      <c r="N83" s="31"/>
    </row>
    <row r="84" spans="2:14" s="16" customFormat="1" ht="24.75" customHeight="1" thickBot="1">
      <c r="B84" s="32"/>
      <c r="C84" s="33">
        <v>3</v>
      </c>
      <c r="D84" s="34"/>
      <c r="E84" s="34"/>
      <c r="F84" s="34"/>
      <c r="G84" s="43"/>
      <c r="H84" s="38"/>
      <c r="I84" s="44"/>
      <c r="J84" s="33">
        <v>4</v>
      </c>
      <c r="K84" s="34"/>
      <c r="L84" s="34"/>
      <c r="M84" s="34"/>
      <c r="N84" s="35"/>
    </row>
    <row r="85" spans="3:12" s="16" customFormat="1" ht="15">
      <c r="C85" s="17"/>
      <c r="D85" s="204"/>
      <c r="E85" s="202"/>
      <c r="G85" s="38"/>
      <c r="H85" s="38"/>
      <c r="I85" s="38"/>
      <c r="J85" s="17"/>
      <c r="K85" s="204"/>
      <c r="L85" s="202"/>
    </row>
    <row r="86" spans="3:12" s="16" customFormat="1" ht="15.75" thickBot="1">
      <c r="C86" s="17"/>
      <c r="D86" s="205"/>
      <c r="E86" s="203"/>
      <c r="G86" s="38"/>
      <c r="H86" s="38"/>
      <c r="I86" s="38"/>
      <c r="J86" s="17"/>
      <c r="K86" s="205"/>
      <c r="L86" s="203"/>
    </row>
    <row r="87" spans="3:10" s="16" customFormat="1" ht="15">
      <c r="C87" s="17"/>
      <c r="G87" s="38"/>
      <c r="H87" s="38"/>
      <c r="I87" s="38"/>
      <c r="J87" s="17"/>
    </row>
    <row r="88" spans="3:10" s="16" customFormat="1" ht="15">
      <c r="C88" s="17"/>
      <c r="G88" s="38"/>
      <c r="H88" s="38"/>
      <c r="I88" s="38"/>
      <c r="J88" s="17"/>
    </row>
    <row r="89" spans="3:10" s="16" customFormat="1" ht="15">
      <c r="C89" s="17"/>
      <c r="G89" s="38"/>
      <c r="H89" s="38"/>
      <c r="I89" s="38"/>
      <c r="J89" s="17"/>
    </row>
    <row r="90" spans="3:10" s="16" customFormat="1" ht="15">
      <c r="C90" s="17"/>
      <c r="G90" s="38"/>
      <c r="H90" s="38"/>
      <c r="I90" s="38"/>
      <c r="J90" s="17"/>
    </row>
    <row r="91" spans="3:10" s="16" customFormat="1" ht="15">
      <c r="C91" s="17"/>
      <c r="G91" s="38"/>
      <c r="H91" s="38"/>
      <c r="I91" s="38"/>
      <c r="J91" s="17"/>
    </row>
    <row r="92" spans="3:10" s="16" customFormat="1" ht="15.75" thickBot="1">
      <c r="C92" s="17"/>
      <c r="D92" s="21"/>
      <c r="G92" s="38"/>
      <c r="H92" s="38"/>
      <c r="I92" s="38"/>
      <c r="J92" s="17"/>
    </row>
    <row r="93" spans="2:14" s="16" customFormat="1" ht="15.75" thickBot="1">
      <c r="B93" s="22" t="s">
        <v>27</v>
      </c>
      <c r="C93" s="17"/>
      <c r="D93" s="23" t="s">
        <v>7</v>
      </c>
      <c r="E93" s="24" t="s">
        <v>21</v>
      </c>
      <c r="F93" s="24" t="s">
        <v>24</v>
      </c>
      <c r="G93" s="39" t="s">
        <v>25</v>
      </c>
      <c r="H93" s="38"/>
      <c r="I93" s="40" t="s">
        <v>28</v>
      </c>
      <c r="J93" s="17"/>
      <c r="K93" s="36" t="s">
        <v>7</v>
      </c>
      <c r="L93" s="24" t="s">
        <v>21</v>
      </c>
      <c r="M93" s="24" t="s">
        <v>24</v>
      </c>
      <c r="N93" s="25" t="s">
        <v>25</v>
      </c>
    </row>
    <row r="94" spans="2:14" s="16" customFormat="1" ht="24.75" customHeight="1">
      <c r="B94" s="823"/>
      <c r="C94" s="26">
        <v>3</v>
      </c>
      <c r="D94" s="27"/>
      <c r="E94" s="27"/>
      <c r="F94" s="27"/>
      <c r="G94" s="41"/>
      <c r="H94" s="38"/>
      <c r="I94" s="825"/>
      <c r="J94" s="26">
        <v>4</v>
      </c>
      <c r="K94" s="27"/>
      <c r="L94" s="27"/>
      <c r="M94" s="27"/>
      <c r="N94" s="28"/>
    </row>
    <row r="95" spans="2:14" s="16" customFormat="1" ht="24.75" customHeight="1">
      <c r="B95" s="824"/>
      <c r="C95" s="29">
        <v>4</v>
      </c>
      <c r="D95" s="30"/>
      <c r="E95" s="30"/>
      <c r="F95" s="30"/>
      <c r="G95" s="42"/>
      <c r="H95" s="38"/>
      <c r="I95" s="826"/>
      <c r="J95" s="29">
        <v>3</v>
      </c>
      <c r="K95" s="30"/>
      <c r="L95" s="30"/>
      <c r="M95" s="30"/>
      <c r="N95" s="31"/>
    </row>
    <row r="96" spans="2:14" s="16" customFormat="1" ht="24.75" customHeight="1">
      <c r="B96" s="824"/>
      <c r="C96" s="29">
        <v>2</v>
      </c>
      <c r="D96" s="30"/>
      <c r="E96" s="30"/>
      <c r="F96" s="30"/>
      <c r="G96" s="42"/>
      <c r="H96" s="38"/>
      <c r="I96" s="826"/>
      <c r="J96" s="29">
        <v>1</v>
      </c>
      <c r="K96" s="30"/>
      <c r="L96" s="30"/>
      <c r="M96" s="30"/>
      <c r="N96" s="31"/>
    </row>
    <row r="97" spans="2:14" s="16" customFormat="1" ht="24.75" customHeight="1" thickBot="1">
      <c r="B97" s="32"/>
      <c r="C97" s="33">
        <v>1</v>
      </c>
      <c r="D97" s="34"/>
      <c r="E97" s="34"/>
      <c r="F97" s="34"/>
      <c r="G97" s="43"/>
      <c r="H97" s="38"/>
      <c r="I97" s="44"/>
      <c r="J97" s="33">
        <v>2</v>
      </c>
      <c r="K97" s="34"/>
      <c r="L97" s="34"/>
      <c r="M97" s="34"/>
      <c r="N97" s="35"/>
    </row>
    <row r="98" spans="3:12" s="16" customFormat="1" ht="15">
      <c r="C98" s="17"/>
      <c r="D98" s="204"/>
      <c r="E98" s="202"/>
      <c r="G98" s="38"/>
      <c r="H98" s="38"/>
      <c r="I98" s="38"/>
      <c r="J98" s="17"/>
      <c r="K98" s="204"/>
      <c r="L98" s="202"/>
    </row>
    <row r="99" spans="3:12" s="16" customFormat="1" ht="15.75" thickBot="1">
      <c r="C99" s="17"/>
      <c r="D99" s="205"/>
      <c r="E99" s="203"/>
      <c r="G99" s="38"/>
      <c r="H99" s="38"/>
      <c r="I99" s="38"/>
      <c r="J99" s="17"/>
      <c r="K99" s="205"/>
      <c r="L99" s="203"/>
    </row>
    <row r="100" spans="3:10" s="16" customFormat="1" ht="15">
      <c r="C100" s="17"/>
      <c r="G100" s="38"/>
      <c r="H100" s="38"/>
      <c r="I100" s="38"/>
      <c r="J100" s="17"/>
    </row>
    <row r="101" spans="3:10" s="16" customFormat="1" ht="15">
      <c r="C101" s="17"/>
      <c r="G101" s="38"/>
      <c r="H101" s="38"/>
      <c r="I101" s="38"/>
      <c r="J101" s="17"/>
    </row>
    <row r="102" spans="3:10" s="16" customFormat="1" ht="15">
      <c r="C102" s="17"/>
      <c r="G102" s="38"/>
      <c r="H102" s="38"/>
      <c r="J102" s="17"/>
    </row>
    <row r="103" spans="3:10" s="16" customFormat="1" ht="15">
      <c r="C103" s="17"/>
      <c r="G103" s="38"/>
      <c r="H103" s="38"/>
      <c r="I103" s="38"/>
      <c r="J103" s="17"/>
    </row>
    <row r="104" spans="3:10" s="16" customFormat="1" ht="15">
      <c r="C104" s="17"/>
      <c r="F104" s="822" t="s">
        <v>270</v>
      </c>
      <c r="G104" s="822"/>
      <c r="H104" s="822"/>
      <c r="I104" s="733"/>
      <c r="J104" s="17"/>
    </row>
    <row r="105" spans="3:10" s="16" customFormat="1" ht="15">
      <c r="C105" s="17"/>
      <c r="G105" s="38"/>
      <c r="H105" s="38"/>
      <c r="J105" s="17"/>
    </row>
    <row r="106" spans="3:10" s="16" customFormat="1" ht="15">
      <c r="C106" s="17"/>
      <c r="G106" s="38"/>
      <c r="H106" s="38"/>
      <c r="J106" s="17"/>
    </row>
    <row r="107" spans="3:10" s="16" customFormat="1" ht="15">
      <c r="C107" s="17"/>
      <c r="G107" s="38"/>
      <c r="H107" s="38"/>
      <c r="J107" s="17"/>
    </row>
    <row r="108" spans="3:10" s="16" customFormat="1" ht="15">
      <c r="C108" s="17"/>
      <c r="G108" s="38"/>
      <c r="H108" s="38"/>
      <c r="J108" s="17"/>
    </row>
  </sheetData>
  <sheetProtection password="D839" sheet="1" objects="1" scenarios="1" selectLockedCells="1" selectUnlockedCells="1"/>
  <mergeCells count="24">
    <mergeCell ref="D5:I5"/>
    <mergeCell ref="M5:N5"/>
    <mergeCell ref="B11:B13"/>
    <mergeCell ref="I11:I13"/>
    <mergeCell ref="B24:B26"/>
    <mergeCell ref="I24:I26"/>
    <mergeCell ref="B4:B6"/>
    <mergeCell ref="M75:N75"/>
    <mergeCell ref="B39:B41"/>
    <mergeCell ref="M40:N40"/>
    <mergeCell ref="B46:B48"/>
    <mergeCell ref="I46:I48"/>
    <mergeCell ref="D75:I75"/>
    <mergeCell ref="D40:I40"/>
    <mergeCell ref="F69:H69"/>
    <mergeCell ref="F104:H104"/>
    <mergeCell ref="F34:H34"/>
    <mergeCell ref="B81:B83"/>
    <mergeCell ref="I81:I83"/>
    <mergeCell ref="B94:B96"/>
    <mergeCell ref="I94:I96"/>
    <mergeCell ref="B59:B61"/>
    <mergeCell ref="I59:I61"/>
    <mergeCell ref="B74:B76"/>
  </mergeCells>
  <printOptions/>
  <pageMargins left="0.11811023622047245" right="0.11811023622047245" top="0.11811023622047245" bottom="0.11811023622047245" header="0.31496062992125984" footer="0.31496062992125984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T792"/>
  <sheetViews>
    <sheetView zoomScalePageLayoutView="0" workbookViewId="0" topLeftCell="A31">
      <selection activeCell="G43" sqref="G43"/>
    </sheetView>
  </sheetViews>
  <sheetFormatPr defaultColWidth="9.140625" defaultRowHeight="12"/>
  <cols>
    <col min="1" max="1" width="15.28125" style="0" customWidth="1"/>
    <col min="2" max="2" width="28.7109375" style="0" customWidth="1"/>
    <col min="3" max="3" width="4.57421875" style="0" customWidth="1"/>
    <col min="4" max="4" width="7.28125" style="0" customWidth="1"/>
    <col min="5" max="5" width="5.28125" style="0" customWidth="1"/>
    <col min="6" max="6" width="7.28125" style="0" customWidth="1"/>
    <col min="7" max="7" width="15.28125" style="0" customWidth="1"/>
    <col min="8" max="8" width="28.7109375" style="0" customWidth="1"/>
    <col min="9" max="9" width="4.57421875" style="0" customWidth="1"/>
    <col min="10" max="10" width="7.28125" style="0" customWidth="1"/>
    <col min="11" max="11" width="5.28125" style="0" customWidth="1"/>
    <col min="12" max="12" width="7.28125" style="0" customWidth="1"/>
    <col min="13" max="13" width="4.7109375" style="0" customWidth="1"/>
    <col min="14" max="14" width="13.57421875" style="216" hidden="1" customWidth="1"/>
    <col min="15" max="15" width="30.8515625" style="216" hidden="1" customWidth="1"/>
    <col min="16" max="26" width="30.8515625" style="128" hidden="1" customWidth="1"/>
    <col min="27" max="27" width="3.140625" style="128" hidden="1" customWidth="1"/>
    <col min="28" max="28" width="26.57421875" style="111" hidden="1" customWidth="1"/>
    <col min="29" max="29" width="0.9921875" style="128" hidden="1" customWidth="1"/>
    <col min="30" max="30" width="26.57421875" style="128" hidden="1" customWidth="1"/>
    <col min="31" max="31" width="9.140625" style="128" hidden="1" customWidth="1"/>
    <col min="32" max="33" width="10.00390625" style="0" hidden="1" customWidth="1"/>
    <col min="34" max="34" width="4.7109375" style="0" hidden="1" customWidth="1"/>
    <col min="35" max="35" width="53.421875" style="0" customWidth="1"/>
    <col min="36" max="36" width="2.00390625" style="0" customWidth="1"/>
    <col min="37" max="37" width="33.7109375" style="0" customWidth="1"/>
    <col min="38" max="38" width="5.7109375" style="0" customWidth="1"/>
    <col min="39" max="39" width="14.140625" style="0" customWidth="1"/>
    <col min="40" max="43" width="6.7109375" style="0" customWidth="1"/>
    <col min="44" max="44" width="2.421875" style="0" customWidth="1"/>
    <col min="45" max="48" width="10.7109375" style="0" customWidth="1"/>
    <col min="49" max="50" width="26.7109375" style="0" customWidth="1"/>
    <col min="51" max="51" width="4.7109375" style="0" customWidth="1"/>
    <col min="52" max="52" width="22.140625" style="0" customWidth="1"/>
    <col min="53" max="53" width="3.421875" style="0" customWidth="1"/>
  </cols>
  <sheetData>
    <row r="1" spans="2:35" ht="24" customHeight="1" thickBot="1">
      <c r="B1" s="922" t="s">
        <v>148</v>
      </c>
      <c r="C1" s="923"/>
      <c r="D1" s="924" t="s">
        <v>230</v>
      </c>
      <c r="E1" s="924"/>
      <c r="F1" s="924"/>
      <c r="G1" s="925"/>
      <c r="H1" s="932" t="s">
        <v>1</v>
      </c>
      <c r="I1" s="933"/>
      <c r="J1" s="919" t="s">
        <v>1077</v>
      </c>
      <c r="K1" s="920"/>
      <c r="L1" s="921"/>
      <c r="N1" s="48"/>
      <c r="O1" s="49"/>
      <c r="P1" s="514" t="s">
        <v>339</v>
      </c>
      <c r="Q1" s="518" t="str">
        <f>IF(D1="ELM","ELM",IF(D1="I_LV","1. LV",IF(D1="I_LZ","1. LZ",IF(D1="II_LZ","2. LZ"))))</f>
        <v>2. LZ</v>
      </c>
      <c r="R1" s="517"/>
      <c r="S1" t="s">
        <v>342</v>
      </c>
      <c r="T1" s="47"/>
      <c r="U1" s="47"/>
      <c r="V1" s="47"/>
      <c r="W1" s="47"/>
      <c r="X1" s="47"/>
      <c r="Y1" s="47"/>
      <c r="Z1" s="47"/>
      <c r="AA1" s="47"/>
      <c r="AB1" s="219"/>
      <c r="AC1" s="47"/>
      <c r="AD1" s="47"/>
      <c r="AE1" s="50"/>
      <c r="AI1" s="347" t="s">
        <v>1013</v>
      </c>
    </row>
    <row r="2" spans="2:35" ht="24" customHeight="1" thickBot="1">
      <c r="B2" s="922" t="s">
        <v>149</v>
      </c>
      <c r="C2" s="923"/>
      <c r="D2" s="926" t="s">
        <v>39</v>
      </c>
      <c r="E2" s="926"/>
      <c r="F2" s="926"/>
      <c r="G2" s="927"/>
      <c r="H2" s="934"/>
      <c r="I2" s="935"/>
      <c r="N2" s="48"/>
      <c r="O2" s="49"/>
      <c r="P2" s="48"/>
      <c r="Q2" s="49"/>
      <c r="R2"/>
      <c r="S2" t="s">
        <v>343</v>
      </c>
      <c r="T2" s="47"/>
      <c r="U2" s="47"/>
      <c r="V2" s="47"/>
      <c r="W2" s="47"/>
      <c r="X2" s="47"/>
      <c r="Y2" s="47"/>
      <c r="Z2" s="47"/>
      <c r="AA2" s="47"/>
      <c r="AB2" s="219"/>
      <c r="AC2" s="47"/>
      <c r="AD2" s="47"/>
      <c r="AE2" s="50"/>
      <c r="AI2" s="347" t="s">
        <v>1014</v>
      </c>
    </row>
    <row r="3" spans="2:43" ht="27.75" customHeight="1" thickBot="1">
      <c r="B3" s="913" t="s">
        <v>78</v>
      </c>
      <c r="C3" s="914"/>
      <c r="D3" s="914"/>
      <c r="E3" s="914"/>
      <c r="F3" s="915"/>
      <c r="G3" s="1"/>
      <c r="H3" s="916" t="s">
        <v>84</v>
      </c>
      <c r="I3" s="917"/>
      <c r="J3" s="917"/>
      <c r="K3" s="917"/>
      <c r="L3" s="918"/>
      <c r="M3" s="1"/>
      <c r="N3" s="51"/>
      <c r="O3" s="51"/>
      <c r="P3" s="515" t="s">
        <v>340</v>
      </c>
      <c r="Q3" s="516" t="s">
        <v>341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220"/>
      <c r="AC3" s="52"/>
      <c r="AD3" s="52"/>
      <c r="AE3" s="221"/>
      <c r="AF3" s="1"/>
      <c r="AG3" s="1"/>
      <c r="AH3" s="1"/>
      <c r="AI3" s="347" t="s">
        <v>262</v>
      </c>
      <c r="AJ3" s="1"/>
      <c r="AK3" s="1"/>
      <c r="AL3" s="1"/>
      <c r="AP3" s="1"/>
      <c r="AQ3" s="1"/>
    </row>
    <row r="4" spans="1:43" ht="13.5" customHeight="1" thickBot="1">
      <c r="A4" s="658" t="s">
        <v>1057</v>
      </c>
      <c r="B4" s="496" t="s">
        <v>20</v>
      </c>
      <c r="C4" s="497"/>
      <c r="D4" s="498" t="s">
        <v>7</v>
      </c>
      <c r="E4" s="498" t="s">
        <v>21</v>
      </c>
      <c r="F4" s="499" t="s">
        <v>10</v>
      </c>
      <c r="G4" s="659" t="s">
        <v>1057</v>
      </c>
      <c r="H4" s="496" t="s">
        <v>20</v>
      </c>
      <c r="I4" s="497"/>
      <c r="J4" s="498" t="s">
        <v>7</v>
      </c>
      <c r="K4" s="498" t="s">
        <v>21</v>
      </c>
      <c r="L4" s="499" t="s">
        <v>10</v>
      </c>
      <c r="M4" s="1"/>
      <c r="N4" s="53"/>
      <c r="O4" s="937" t="s">
        <v>33</v>
      </c>
      <c r="P4" s="938"/>
      <c r="Q4" s="939"/>
      <c r="R4"/>
      <c r="S4" s="54"/>
      <c r="T4" s="54"/>
      <c r="U4" s="54"/>
      <c r="V4" s="54"/>
      <c r="W4" s="54"/>
      <c r="X4" s="54"/>
      <c r="Y4" s="54"/>
      <c r="Z4" s="54"/>
      <c r="AA4" s="54"/>
      <c r="AB4" s="500" t="s">
        <v>155</v>
      </c>
      <c r="AC4" s="222"/>
      <c r="AD4" s="500" t="s">
        <v>156</v>
      </c>
      <c r="AE4" s="223"/>
      <c r="AF4" s="1"/>
      <c r="AG4" s="1"/>
      <c r="AH4" s="1"/>
      <c r="AI4" s="348"/>
      <c r="AJ4" s="1"/>
      <c r="AK4" s="1"/>
      <c r="AL4" s="1"/>
      <c r="AM4" s="1"/>
      <c r="AN4" s="1"/>
      <c r="AO4" s="1"/>
      <c r="AP4" s="1"/>
      <c r="AQ4" s="1"/>
    </row>
    <row r="5" spans="1:38" ht="18" customHeight="1" thickBot="1">
      <c r="A5" s="738" t="s">
        <v>1126</v>
      </c>
      <c r="B5" s="860" t="s">
        <v>114</v>
      </c>
      <c r="C5" s="340" t="s">
        <v>265</v>
      </c>
      <c r="D5" s="574">
        <f>CSV!B13</f>
        <v>95</v>
      </c>
      <c r="E5" s="575">
        <f>CSV!D13</f>
        <v>2</v>
      </c>
      <c r="F5" s="571">
        <f>CSV!E13</f>
        <v>138</v>
      </c>
      <c r="G5" s="738" t="s">
        <v>1132</v>
      </c>
      <c r="H5" s="936" t="s">
        <v>891</v>
      </c>
      <c r="I5" s="340" t="s">
        <v>265</v>
      </c>
      <c r="J5" s="574">
        <f>CSV!B61</f>
        <v>75</v>
      </c>
      <c r="K5" s="574">
        <f>CSV!D61</f>
        <v>2</v>
      </c>
      <c r="L5" s="571">
        <f>CSV!E61</f>
        <v>117</v>
      </c>
      <c r="M5" s="1"/>
      <c r="N5" s="56"/>
      <c r="O5" s="55"/>
      <c r="P5" s="46"/>
      <c r="Q5"/>
      <c r="R5"/>
      <c r="S5" s="57"/>
      <c r="T5" s="58"/>
      <c r="U5" s="59"/>
      <c r="V5" s="60"/>
      <c r="W5" s="61"/>
      <c r="X5" s="61"/>
      <c r="Y5" s="61"/>
      <c r="Z5" s="61"/>
      <c r="AA5" s="61"/>
      <c r="AB5" s="224"/>
      <c r="AC5" s="61"/>
      <c r="AD5" s="61"/>
      <c r="AE5" s="225"/>
      <c r="AF5" s="1"/>
      <c r="AG5" s="1"/>
      <c r="AH5" s="1"/>
      <c r="AI5" s="928" t="s">
        <v>263</v>
      </c>
      <c r="AJ5" s="657"/>
      <c r="AK5" s="879" t="s">
        <v>1055</v>
      </c>
      <c r="AL5" s="1"/>
    </row>
    <row r="6" spans="1:38" ht="16.5" customHeight="1" thickBot="1">
      <c r="A6" s="664"/>
      <c r="B6" s="861"/>
      <c r="C6" s="341" t="s">
        <v>268</v>
      </c>
      <c r="D6" s="576">
        <f>CSV!B14</f>
        <v>86</v>
      </c>
      <c r="E6" s="577">
        <f>CSV!D14</f>
        <v>2</v>
      </c>
      <c r="F6" s="572">
        <f>CSV!E14</f>
        <v>111</v>
      </c>
      <c r="G6" s="678"/>
      <c r="H6" s="861"/>
      <c r="I6" s="341" t="s">
        <v>268</v>
      </c>
      <c r="J6" s="576">
        <f>CSV!B62</f>
        <v>81</v>
      </c>
      <c r="K6" s="576">
        <f>CSV!D62</f>
        <v>1</v>
      </c>
      <c r="L6" s="572">
        <f>CSV!E62</f>
        <v>126</v>
      </c>
      <c r="M6" s="1"/>
      <c r="N6" s="62" t="s">
        <v>34</v>
      </c>
      <c r="O6" s="63" t="s">
        <v>228</v>
      </c>
      <c r="P6" s="64" t="s">
        <v>229</v>
      </c>
      <c r="Q6" s="65" t="s">
        <v>227</v>
      </c>
      <c r="R6" s="66" t="s">
        <v>230</v>
      </c>
      <c r="S6" s="67" t="s">
        <v>35</v>
      </c>
      <c r="T6" s="68" t="s">
        <v>36</v>
      </c>
      <c r="U6" s="69" t="s">
        <v>37</v>
      </c>
      <c r="V6" s="70" t="s">
        <v>38</v>
      </c>
      <c r="W6"/>
      <c r="X6"/>
      <c r="Y6"/>
      <c r="Z6"/>
      <c r="AA6"/>
      <c r="AB6" s="226"/>
      <c r="AC6"/>
      <c r="AD6"/>
      <c r="AE6" s="46"/>
      <c r="AF6" s="1"/>
      <c r="AG6" s="1"/>
      <c r="AH6" s="1"/>
      <c r="AI6" s="929"/>
      <c r="AJ6" s="656"/>
      <c r="AK6" s="880"/>
      <c r="AL6" s="1"/>
    </row>
    <row r="7" spans="1:38" ht="16.5" customHeight="1" thickBot="1">
      <c r="A7" s="664"/>
      <c r="B7" s="887"/>
      <c r="C7" s="341" t="s">
        <v>267</v>
      </c>
      <c r="D7" s="576">
        <f>CSV!B15</f>
        <v>86</v>
      </c>
      <c r="E7" s="577">
        <f>CSV!D15</f>
        <v>3</v>
      </c>
      <c r="F7" s="572">
        <f>CSV!E15</f>
        <v>139</v>
      </c>
      <c r="G7" s="678"/>
      <c r="H7" s="887"/>
      <c r="I7" s="341" t="s">
        <v>267</v>
      </c>
      <c r="J7" s="576">
        <f>CSV!B63</f>
        <v>94</v>
      </c>
      <c r="K7" s="576">
        <f>CSV!D63</f>
        <v>1</v>
      </c>
      <c r="L7" s="572">
        <f>CSV!E63</f>
        <v>139</v>
      </c>
      <c r="M7" s="1"/>
      <c r="N7" s="71" t="s">
        <v>228</v>
      </c>
      <c r="O7" s="72" t="s">
        <v>40</v>
      </c>
      <c r="P7" s="73" t="s">
        <v>40</v>
      </c>
      <c r="Q7" s="73" t="s">
        <v>39</v>
      </c>
      <c r="R7" s="74" t="s">
        <v>45</v>
      </c>
      <c r="S7" s="75" t="s">
        <v>344</v>
      </c>
      <c r="T7" s="76" t="s">
        <v>325</v>
      </c>
      <c r="U7" s="77" t="s">
        <v>338</v>
      </c>
      <c r="V7" s="78" t="s">
        <v>41</v>
      </c>
      <c r="W7"/>
      <c r="X7" s="79"/>
      <c r="Y7" s="79"/>
      <c r="Z7" s="79"/>
      <c r="AA7" s="79"/>
      <c r="AC7" s="79"/>
      <c r="AD7" s="79"/>
      <c r="AE7" s="227"/>
      <c r="AF7" s="1"/>
      <c r="AG7" s="1"/>
      <c r="AH7" s="1"/>
      <c r="AI7" s="930" t="s">
        <v>1011</v>
      </c>
      <c r="AJ7" s="655"/>
      <c r="AK7" s="835" t="s">
        <v>1056</v>
      </c>
      <c r="AL7" s="1"/>
    </row>
    <row r="8" spans="1:38" ht="16.5" customHeight="1" thickBot="1">
      <c r="A8" s="664"/>
      <c r="B8" s="887"/>
      <c r="C8" s="341" t="s">
        <v>266</v>
      </c>
      <c r="D8" s="578">
        <f>CSV!B16</f>
        <v>84</v>
      </c>
      <c r="E8" s="579">
        <f>CSV!D16</f>
        <v>2</v>
      </c>
      <c r="F8" s="573">
        <f>CSV!E16</f>
        <v>120</v>
      </c>
      <c r="G8" s="678"/>
      <c r="H8" s="887"/>
      <c r="I8" s="341" t="s">
        <v>266</v>
      </c>
      <c r="J8" s="578">
        <f>CSV!B64</f>
        <v>81</v>
      </c>
      <c r="K8" s="580">
        <f>CSV!D64</f>
        <v>1</v>
      </c>
      <c r="L8" s="573">
        <f>CSV!E64</f>
        <v>116</v>
      </c>
      <c r="M8" s="1"/>
      <c r="N8" s="71" t="s">
        <v>229</v>
      </c>
      <c r="O8" s="72" t="s">
        <v>39</v>
      </c>
      <c r="P8" s="73" t="s">
        <v>43</v>
      </c>
      <c r="Q8" s="73" t="s">
        <v>44</v>
      </c>
      <c r="R8" s="73" t="s">
        <v>39</v>
      </c>
      <c r="S8" s="80" t="s">
        <v>321</v>
      </c>
      <c r="T8" s="81" t="s">
        <v>50</v>
      </c>
      <c r="U8" s="82" t="s">
        <v>46</v>
      </c>
      <c r="V8" s="78" t="s">
        <v>47</v>
      </c>
      <c r="W8"/>
      <c r="X8" s="79"/>
      <c r="Y8" s="79"/>
      <c r="Z8" s="79"/>
      <c r="AA8" s="79"/>
      <c r="AB8" s="883" t="s">
        <v>157</v>
      </c>
      <c r="AC8" s="79"/>
      <c r="AD8" s="79"/>
      <c r="AE8" s="227"/>
      <c r="AF8" s="1"/>
      <c r="AG8" s="1"/>
      <c r="AH8" s="1"/>
      <c r="AI8" s="931"/>
      <c r="AJ8" s="1"/>
      <c r="AK8" s="835"/>
      <c r="AL8" s="1"/>
    </row>
    <row r="9" spans="1:38" ht="18" customHeight="1" thickBot="1">
      <c r="A9" s="683"/>
      <c r="B9" s="337"/>
      <c r="C9" s="350" t="s">
        <v>10</v>
      </c>
      <c r="D9" s="338">
        <f>IF(COUNTBLANK(D5:D8)&gt;0,"",SUM(D5:D8))</f>
        <v>351</v>
      </c>
      <c r="E9" s="338">
        <f>SUM(E5:E8)</f>
        <v>9</v>
      </c>
      <c r="F9" s="339">
        <f>IF(COUNTBLANK(F5:F8)&gt;0,"",SUM(F5:F8))</f>
        <v>508</v>
      </c>
      <c r="G9" s="679"/>
      <c r="H9" s="337"/>
      <c r="I9" s="350" t="s">
        <v>10</v>
      </c>
      <c r="J9" s="342">
        <f>IF(COUNTBLANK(J5:J8)&gt;0,"",SUM(J5:J8))</f>
        <v>331</v>
      </c>
      <c r="K9" s="342">
        <f>SUM(K5:K8)</f>
        <v>5</v>
      </c>
      <c r="L9" s="343">
        <f>IF(COUNTBLANK(L5:L8)&gt;0,"",SUM(L5:L8))</f>
        <v>498</v>
      </c>
      <c r="M9" s="1"/>
      <c r="N9" s="83" t="s">
        <v>227</v>
      </c>
      <c r="O9" s="72" t="s">
        <v>42</v>
      </c>
      <c r="P9" s="73" t="s">
        <v>335</v>
      </c>
      <c r="Q9" s="74" t="s">
        <v>54</v>
      </c>
      <c r="R9" s="73" t="s">
        <v>42</v>
      </c>
      <c r="S9" s="80" t="s">
        <v>322</v>
      </c>
      <c r="T9" s="81" t="s">
        <v>326</v>
      </c>
      <c r="U9" s="82" t="s">
        <v>51</v>
      </c>
      <c r="V9" s="78" t="s">
        <v>52</v>
      </c>
      <c r="W9"/>
      <c r="X9" s="79"/>
      <c r="Y9" s="79"/>
      <c r="Z9" s="79"/>
      <c r="AA9" s="79"/>
      <c r="AB9" s="883"/>
      <c r="AC9" s="79"/>
      <c r="AD9" s="79"/>
      <c r="AE9" s="227"/>
      <c r="AF9" s="1"/>
      <c r="AG9" s="1"/>
      <c r="AH9" s="1"/>
      <c r="AI9" s="349" t="s">
        <v>264</v>
      </c>
      <c r="AJ9" s="1"/>
      <c r="AK9" s="881" t="s">
        <v>1054</v>
      </c>
      <c r="AL9" s="1"/>
    </row>
    <row r="10" spans="1:43" ht="6" customHeight="1" thickBot="1">
      <c r="A10" s="684"/>
      <c r="B10" s="1"/>
      <c r="C10" s="321"/>
      <c r="D10" s="1"/>
      <c r="E10" s="1"/>
      <c r="F10" s="1"/>
      <c r="G10" s="680"/>
      <c r="H10" s="1"/>
      <c r="I10" s="176"/>
      <c r="J10" s="1"/>
      <c r="K10" s="1"/>
      <c r="L10" s="1"/>
      <c r="M10" s="1"/>
      <c r="N10" s="320" t="s">
        <v>230</v>
      </c>
      <c r="O10" s="84" t="s">
        <v>48</v>
      </c>
      <c r="P10" s="73" t="s">
        <v>49</v>
      </c>
      <c r="Q10" s="73" t="s">
        <v>60</v>
      </c>
      <c r="R10" s="73" t="s">
        <v>75</v>
      </c>
      <c r="S10" s="80" t="s">
        <v>56</v>
      </c>
      <c r="T10" s="81" t="s">
        <v>159</v>
      </c>
      <c r="U10" s="82" t="s">
        <v>57</v>
      </c>
      <c r="V10" s="78" t="s">
        <v>58</v>
      </c>
      <c r="W10"/>
      <c r="X10" s="79"/>
      <c r="Y10" s="79"/>
      <c r="Z10" s="79"/>
      <c r="AA10" s="79"/>
      <c r="AB10" s="228" t="s">
        <v>158</v>
      </c>
      <c r="AC10" s="79"/>
      <c r="AD10" s="79"/>
      <c r="AE10" s="227"/>
      <c r="AF10" s="1"/>
      <c r="AG10" s="1"/>
      <c r="AH10" s="1"/>
      <c r="AI10" s="1"/>
      <c r="AJ10" s="1"/>
      <c r="AK10" s="882"/>
      <c r="AO10" s="1"/>
      <c r="AP10" s="1"/>
      <c r="AQ10" s="1"/>
    </row>
    <row r="11" spans="1:43" ht="18" customHeight="1" thickBot="1">
      <c r="A11" s="738" t="s">
        <v>1122</v>
      </c>
      <c r="B11" s="860" t="s">
        <v>381</v>
      </c>
      <c r="C11" s="340" t="s">
        <v>265</v>
      </c>
      <c r="D11" s="574">
        <f>CSV!B20</f>
        <v>86</v>
      </c>
      <c r="E11" s="574">
        <f>CSV!D20</f>
        <v>3</v>
      </c>
      <c r="F11" s="571">
        <f>CSV!E20</f>
        <v>121</v>
      </c>
      <c r="G11" s="738" t="s">
        <v>1130</v>
      </c>
      <c r="H11" s="860" t="s">
        <v>892</v>
      </c>
      <c r="I11" s="340" t="s">
        <v>265</v>
      </c>
      <c r="J11" s="574">
        <f>CSV!B68</f>
        <v>90</v>
      </c>
      <c r="K11" s="574">
        <f>CSV!D68</f>
        <v>3</v>
      </c>
      <c r="L11" s="571">
        <f>CSV!E68</f>
        <v>124</v>
      </c>
      <c r="M11" s="1"/>
      <c r="N11" s="79"/>
      <c r="O11" s="72" t="s">
        <v>54</v>
      </c>
      <c r="P11" s="73" t="s">
        <v>320</v>
      </c>
      <c r="Q11" s="73" t="s">
        <v>66</v>
      </c>
      <c r="R11" s="85" t="s">
        <v>60</v>
      </c>
      <c r="S11" s="80" t="s">
        <v>62</v>
      </c>
      <c r="T11" s="81" t="s">
        <v>69</v>
      </c>
      <c r="U11" s="82" t="s">
        <v>330</v>
      </c>
      <c r="V11" s="78" t="s">
        <v>63</v>
      </c>
      <c r="W11"/>
      <c r="X11" s="79"/>
      <c r="Y11" s="79"/>
      <c r="Z11" s="79"/>
      <c r="AA11" s="79"/>
      <c r="AB11" s="229" t="s">
        <v>160</v>
      </c>
      <c r="AC11" s="79"/>
      <c r="AD11" s="79"/>
      <c r="AE11" s="227"/>
      <c r="AF11" s="1"/>
      <c r="AG11" s="1"/>
      <c r="AH11" s="1"/>
      <c r="AI11" s="896" t="s">
        <v>305</v>
      </c>
      <c r="AJ11" s="1"/>
      <c r="AO11" s="1"/>
      <c r="AP11" s="1"/>
      <c r="AQ11" s="1"/>
    </row>
    <row r="12" spans="1:43" ht="16.5" customHeight="1" thickBot="1">
      <c r="A12" s="684"/>
      <c r="B12" s="861"/>
      <c r="C12" s="341" t="s">
        <v>268</v>
      </c>
      <c r="D12" s="576">
        <f>CSV!B21</f>
        <v>93</v>
      </c>
      <c r="E12" s="576">
        <f>CSV!D21</f>
        <v>3</v>
      </c>
      <c r="F12" s="572">
        <f>CSV!E21</f>
        <v>128</v>
      </c>
      <c r="G12" s="680"/>
      <c r="H12" s="861"/>
      <c r="I12" s="341" t="s">
        <v>268</v>
      </c>
      <c r="J12" s="576">
        <f>CSV!B69</f>
        <v>91</v>
      </c>
      <c r="K12" s="576">
        <f>CSV!D69</f>
        <v>2</v>
      </c>
      <c r="L12" s="572">
        <f>CSV!E69</f>
        <v>136</v>
      </c>
      <c r="M12" s="1"/>
      <c r="N12" s="86" t="s">
        <v>64</v>
      </c>
      <c r="O12" s="72" t="s">
        <v>43</v>
      </c>
      <c r="P12" s="87" t="s">
        <v>65</v>
      </c>
      <c r="Q12" s="73" t="s">
        <v>316</v>
      </c>
      <c r="R12" s="73" t="s">
        <v>66</v>
      </c>
      <c r="S12" s="80" t="s">
        <v>76</v>
      </c>
      <c r="T12" s="81" t="s">
        <v>327</v>
      </c>
      <c r="U12" s="82" t="s">
        <v>70</v>
      </c>
      <c r="V12" s="78" t="s">
        <v>71</v>
      </c>
      <c r="W12"/>
      <c r="X12" s="79"/>
      <c r="Y12" s="79"/>
      <c r="Z12" s="79"/>
      <c r="AA12" s="79"/>
      <c r="AC12" s="79"/>
      <c r="AD12" s="79"/>
      <c r="AE12" s="227"/>
      <c r="AF12" s="1"/>
      <c r="AG12" s="1"/>
      <c r="AH12" s="1"/>
      <c r="AI12" s="897"/>
      <c r="AJ12" s="1"/>
      <c r="AO12" s="1"/>
      <c r="AP12" s="1"/>
      <c r="AQ12" s="1"/>
    </row>
    <row r="13" spans="1:43" ht="16.5" customHeight="1">
      <c r="A13" s="684"/>
      <c r="B13" s="887">
        <v>80</v>
      </c>
      <c r="C13" s="341" t="s">
        <v>267</v>
      </c>
      <c r="D13" s="576">
        <f>CSV!B22</f>
        <v>79</v>
      </c>
      <c r="E13" s="576">
        <f>CSV!D22</f>
        <v>3</v>
      </c>
      <c r="F13" s="572">
        <f>CSV!E22</f>
        <v>106</v>
      </c>
      <c r="G13" s="680"/>
      <c r="H13" s="887"/>
      <c r="I13" s="341" t="s">
        <v>267</v>
      </c>
      <c r="J13" s="576">
        <f>CSV!B70</f>
        <v>86</v>
      </c>
      <c r="K13" s="576">
        <f>CSV!D70</f>
        <v>2</v>
      </c>
      <c r="L13" s="572">
        <f>CSV!E70</f>
        <v>120</v>
      </c>
      <c r="M13" s="1"/>
      <c r="N13" s="88">
        <v>1</v>
      </c>
      <c r="O13" s="84" t="s">
        <v>72</v>
      </c>
      <c r="P13" s="89"/>
      <c r="Q13" s="74" t="s">
        <v>67</v>
      </c>
      <c r="R13" s="85" t="s">
        <v>72</v>
      </c>
      <c r="S13" s="80" t="s">
        <v>68</v>
      </c>
      <c r="T13" s="81" t="s">
        <v>328</v>
      </c>
      <c r="U13" s="82" t="s">
        <v>73</v>
      </c>
      <c r="V13" s="78" t="s">
        <v>74</v>
      </c>
      <c r="W13"/>
      <c r="X13" s="79"/>
      <c r="Y13" s="79"/>
      <c r="Z13" s="79"/>
      <c r="AA13" s="79"/>
      <c r="AC13" s="79"/>
      <c r="AD13" s="79"/>
      <c r="AE13" s="227"/>
      <c r="AF13" s="1"/>
      <c r="AG13" s="1"/>
      <c r="AH13" s="1"/>
      <c r="AI13" s="898" t="s">
        <v>308</v>
      </c>
      <c r="AJ13" s="1"/>
      <c r="AO13" s="1"/>
      <c r="AP13" s="1"/>
      <c r="AQ13" s="1"/>
    </row>
    <row r="14" spans="1:43" ht="16.5" customHeight="1" thickBot="1">
      <c r="A14" s="684"/>
      <c r="B14" s="887"/>
      <c r="C14" s="341" t="s">
        <v>266</v>
      </c>
      <c r="D14" s="578">
        <f>CSV!B23</f>
        <v>82</v>
      </c>
      <c r="E14" s="580">
        <f>CSV!D23</f>
        <v>1</v>
      </c>
      <c r="F14" s="573">
        <f>CSV!E23</f>
        <v>125</v>
      </c>
      <c r="G14" s="680"/>
      <c r="H14" s="887"/>
      <c r="I14" s="341" t="s">
        <v>266</v>
      </c>
      <c r="J14" s="578">
        <f>CSV!B71</f>
        <v>78</v>
      </c>
      <c r="K14" s="580">
        <f>CSV!D71</f>
        <v>0</v>
      </c>
      <c r="L14" s="573">
        <f>CSV!E71</f>
        <v>112</v>
      </c>
      <c r="M14" s="1"/>
      <c r="N14" s="90">
        <v>2</v>
      </c>
      <c r="O14" s="84" t="s">
        <v>49</v>
      </c>
      <c r="P14" s="91"/>
      <c r="Q14" s="87" t="s">
        <v>55</v>
      </c>
      <c r="R14" s="73" t="s">
        <v>61</v>
      </c>
      <c r="S14" s="80" t="s">
        <v>345</v>
      </c>
      <c r="T14" s="92" t="s">
        <v>329</v>
      </c>
      <c r="U14" s="82" t="s">
        <v>80</v>
      </c>
      <c r="V14" s="78" t="s">
        <v>77</v>
      </c>
      <c r="W14"/>
      <c r="X14" s="79"/>
      <c r="Y14" s="79"/>
      <c r="Z14" s="79"/>
      <c r="AA14" s="79"/>
      <c r="AB14" s="54"/>
      <c r="AC14" s="79"/>
      <c r="AD14" s="79"/>
      <c r="AE14" s="227"/>
      <c r="AF14" s="1"/>
      <c r="AG14" s="1"/>
      <c r="AH14" s="1"/>
      <c r="AI14" s="899"/>
      <c r="AJ14" s="1"/>
      <c r="AL14" s="1"/>
      <c r="AM14" s="1"/>
      <c r="AN14" s="1"/>
      <c r="AO14" s="1"/>
      <c r="AP14" s="1"/>
      <c r="AQ14" s="1"/>
    </row>
    <row r="15" spans="1:43" ht="18" customHeight="1" thickBot="1">
      <c r="A15" s="679"/>
      <c r="B15" s="337" t="s">
        <v>380</v>
      </c>
      <c r="C15" s="350" t="s">
        <v>10</v>
      </c>
      <c r="D15" s="338">
        <f>IF(COUNTBLANK(D11:D14)&gt;0,"",SUM(D11:D14))</f>
        <v>340</v>
      </c>
      <c r="E15" s="338">
        <f>SUM(E11:E14)</f>
        <v>10</v>
      </c>
      <c r="F15" s="339">
        <f>IF(COUNTBLANK(F11:F14)&gt;0,"",SUM(F11:F14))</f>
        <v>480</v>
      </c>
      <c r="G15" s="679"/>
      <c r="H15" s="337"/>
      <c r="I15" s="350" t="s">
        <v>10</v>
      </c>
      <c r="J15" s="342">
        <f>IF(COUNTBLANK(J11:J14)&gt;0,"",SUM(J11:J14))</f>
        <v>345</v>
      </c>
      <c r="K15" s="342">
        <f>SUM(K11:K14)</f>
        <v>7</v>
      </c>
      <c r="L15" s="343">
        <f>IF(COUNTBLANK(L11:L14)&gt;0,"",SUM(L11:L14))</f>
        <v>492</v>
      </c>
      <c r="M15" s="1"/>
      <c r="N15" s="90">
        <v>3</v>
      </c>
      <c r="O15" s="93" t="s">
        <v>61</v>
      </c>
      <c r="P15" s="504"/>
      <c r="Q15"/>
      <c r="R15" s="73" t="s">
        <v>67</v>
      </c>
      <c r="S15" s="80" t="s">
        <v>323</v>
      </c>
      <c r="T15" s="81" t="s">
        <v>85</v>
      </c>
      <c r="U15" s="82" t="s">
        <v>331</v>
      </c>
      <c r="V15" s="78" t="s">
        <v>78</v>
      </c>
      <c r="W15"/>
      <c r="X15" s="79"/>
      <c r="Y15" s="79"/>
      <c r="Z15" s="79"/>
      <c r="AA15" s="79"/>
      <c r="AB15" s="149" t="s">
        <v>119</v>
      </c>
      <c r="AC15" s="79"/>
      <c r="AD15" s="79"/>
      <c r="AE15" s="227"/>
      <c r="AF15" s="1"/>
      <c r="AG15" s="1"/>
      <c r="AH15" s="1"/>
      <c r="AJ15" s="1"/>
      <c r="AL15" s="1"/>
      <c r="AM15" s="1"/>
      <c r="AN15" s="1"/>
      <c r="AO15" s="1"/>
      <c r="AP15" s="1"/>
      <c r="AQ15" s="1"/>
    </row>
    <row r="16" spans="1:43" ht="6" customHeight="1" thickBot="1">
      <c r="A16" s="684"/>
      <c r="B16" s="1"/>
      <c r="C16" s="321"/>
      <c r="D16" s="1"/>
      <c r="E16" s="1"/>
      <c r="F16" s="1"/>
      <c r="G16" s="680"/>
      <c r="H16" s="1"/>
      <c r="I16" s="176"/>
      <c r="J16" s="1"/>
      <c r="K16" s="1"/>
      <c r="L16" s="1"/>
      <c r="M16" s="1"/>
      <c r="N16" s="90">
        <v>4</v>
      </c>
      <c r="O16" s="93" t="s">
        <v>53</v>
      </c>
      <c r="P16" s="504"/>
      <c r="Q16"/>
      <c r="R16" s="87" t="s">
        <v>55</v>
      </c>
      <c r="S16" s="80" t="s">
        <v>79</v>
      </c>
      <c r="T16" s="94" t="s">
        <v>88</v>
      </c>
      <c r="U16" s="82" t="s">
        <v>332</v>
      </c>
      <c r="V16" s="78" t="s">
        <v>336</v>
      </c>
      <c r="W16"/>
      <c r="X16" s="79"/>
      <c r="Y16" s="79"/>
      <c r="Z16" s="79"/>
      <c r="AA16" s="79"/>
      <c r="AB16" s="150"/>
      <c r="AC16" s="79"/>
      <c r="AD16" s="54"/>
      <c r="AE16" s="79"/>
      <c r="AF16" s="1"/>
      <c r="AG16" s="1"/>
      <c r="AH16" s="1"/>
      <c r="AI16" s="906" t="s">
        <v>124</v>
      </c>
      <c r="AJ16" s="160"/>
      <c r="AL16" s="1"/>
      <c r="AM16" s="1"/>
      <c r="AN16" s="1"/>
      <c r="AO16" s="1"/>
      <c r="AP16" s="1"/>
      <c r="AQ16" s="1"/>
    </row>
    <row r="17" spans="1:43" ht="18" customHeight="1" thickBot="1">
      <c r="A17" s="738" t="s">
        <v>1125</v>
      </c>
      <c r="B17" s="860" t="s">
        <v>383</v>
      </c>
      <c r="C17" s="340" t="s">
        <v>265</v>
      </c>
      <c r="D17" s="574">
        <f>CSV!B27</f>
        <v>87</v>
      </c>
      <c r="E17" s="574">
        <f>CSV!D27</f>
        <v>4</v>
      </c>
      <c r="F17" s="571">
        <f>CSV!E27</f>
        <v>114</v>
      </c>
      <c r="G17" s="738" t="s">
        <v>1129</v>
      </c>
      <c r="H17" s="860" t="s">
        <v>890</v>
      </c>
      <c r="I17" s="340" t="s">
        <v>265</v>
      </c>
      <c r="J17" s="574">
        <f>CSV!B75</f>
        <v>79</v>
      </c>
      <c r="K17" s="574">
        <f>CSV!D75</f>
        <v>5</v>
      </c>
      <c r="L17" s="571">
        <f>CSV!E75</f>
        <v>104</v>
      </c>
      <c r="M17" s="1"/>
      <c r="N17" s="725">
        <v>5</v>
      </c>
      <c r="O17" s="723" t="s">
        <v>59</v>
      </c>
      <c r="P17" s="504"/>
      <c r="Q17"/>
      <c r="R17"/>
      <c r="S17" s="505" t="s">
        <v>324</v>
      </c>
      <c r="T17"/>
      <c r="U17" s="82" t="s">
        <v>86</v>
      </c>
      <c r="V17" s="78" t="s">
        <v>82</v>
      </c>
      <c r="W17"/>
      <c r="X17" s="79"/>
      <c r="Y17" s="79"/>
      <c r="Z17" s="79"/>
      <c r="AA17" s="79"/>
      <c r="AB17" s="151" t="s">
        <v>120</v>
      </c>
      <c r="AC17" s="79"/>
      <c r="AD17" s="54"/>
      <c r="AE17" s="79"/>
      <c r="AF17" s="1"/>
      <c r="AG17" s="1"/>
      <c r="AH17" s="1"/>
      <c r="AI17" s="907"/>
      <c r="AK17" s="888" t="s">
        <v>1059</v>
      </c>
      <c r="AN17" s="1"/>
      <c r="AO17" s="1"/>
      <c r="AP17" s="1"/>
      <c r="AQ17" s="1"/>
    </row>
    <row r="18" spans="1:43" ht="16.5" customHeight="1" thickBot="1">
      <c r="A18" s="684"/>
      <c r="B18" s="861"/>
      <c r="C18" s="341" t="s">
        <v>268</v>
      </c>
      <c r="D18" s="576">
        <f>CSV!B28</f>
        <v>86</v>
      </c>
      <c r="E18" s="576">
        <f>CSV!D28</f>
        <v>4</v>
      </c>
      <c r="F18" s="572">
        <f>CSV!E28</f>
        <v>111</v>
      </c>
      <c r="G18" s="680"/>
      <c r="H18" s="861"/>
      <c r="I18" s="341" t="s">
        <v>268</v>
      </c>
      <c r="J18" s="576">
        <f>CSV!B76</f>
        <v>77</v>
      </c>
      <c r="K18" s="576">
        <f>CSV!D76</f>
        <v>3</v>
      </c>
      <c r="L18" s="572">
        <f>CSV!E76</f>
        <v>112</v>
      </c>
      <c r="M18" s="1"/>
      <c r="N18" s="725">
        <v>6</v>
      </c>
      <c r="O18" s="724" t="s">
        <v>81</v>
      </c>
      <c r="P18" s="95"/>
      <c r="Q18" s="46"/>
      <c r="R18"/>
      <c r="S18" s="506" t="s">
        <v>83</v>
      </c>
      <c r="T18"/>
      <c r="U18" s="507" t="s">
        <v>89</v>
      </c>
      <c r="V18" s="78" t="s">
        <v>84</v>
      </c>
      <c r="W18"/>
      <c r="X18" s="79"/>
      <c r="Y18" s="79"/>
      <c r="Z18" s="79"/>
      <c r="AA18" s="79"/>
      <c r="AB18" s="151" t="s">
        <v>109</v>
      </c>
      <c r="AC18" s="79"/>
      <c r="AD18" s="79">
        <v>1</v>
      </c>
      <c r="AE18" s="79"/>
      <c r="AF18" s="1"/>
      <c r="AG18" s="1"/>
      <c r="AH18" s="1"/>
      <c r="AI18" s="903" t="s">
        <v>1012</v>
      </c>
      <c r="AK18" s="889"/>
      <c r="AN18" s="1"/>
      <c r="AO18" s="1"/>
      <c r="AP18" s="1"/>
      <c r="AQ18" s="1"/>
    </row>
    <row r="19" spans="1:43" ht="16.5" customHeight="1" thickBot="1">
      <c r="A19" s="684"/>
      <c r="B19" s="887"/>
      <c r="C19" s="341" t="s">
        <v>267</v>
      </c>
      <c r="D19" s="576">
        <f>CSV!B29</f>
        <v>88</v>
      </c>
      <c r="E19" s="576">
        <f>CSV!D29</f>
        <v>2</v>
      </c>
      <c r="F19" s="572">
        <f>CSV!E29</f>
        <v>130</v>
      </c>
      <c r="G19" s="680"/>
      <c r="H19" s="887">
        <v>61</v>
      </c>
      <c r="I19" s="341" t="s">
        <v>267</v>
      </c>
      <c r="J19" s="576">
        <f>CSV!B77</f>
        <v>91</v>
      </c>
      <c r="K19" s="576">
        <f>CSV!D77</f>
        <v>3</v>
      </c>
      <c r="L19" s="572">
        <f>CSV!E77</f>
        <v>126</v>
      </c>
      <c r="M19" s="1"/>
      <c r="N19" s="725">
        <v>7</v>
      </c>
      <c r="O19" s="46"/>
      <c r="P19" s="46"/>
      <c r="Q19"/>
      <c r="R19"/>
      <c r="S19" s="305"/>
      <c r="T19"/>
      <c r="U19"/>
      <c r="V19" s="508" t="s">
        <v>87</v>
      </c>
      <c r="W19"/>
      <c r="X19" s="79"/>
      <c r="Y19" s="79"/>
      <c r="Z19" s="79"/>
      <c r="AA19" s="79"/>
      <c r="AB19" s="151" t="s">
        <v>161</v>
      </c>
      <c r="AC19" s="79"/>
      <c r="AD19" s="79">
        <v>2</v>
      </c>
      <c r="AE19" s="79"/>
      <c r="AF19" s="1"/>
      <c r="AG19" s="1"/>
      <c r="AH19" s="1"/>
      <c r="AI19" s="835"/>
      <c r="AK19" s="890"/>
      <c r="AN19" s="1"/>
      <c r="AO19" s="1"/>
      <c r="AP19" s="1"/>
      <c r="AQ19" s="1"/>
    </row>
    <row r="20" spans="1:43" ht="16.5" customHeight="1" thickBot="1">
      <c r="A20" s="684"/>
      <c r="B20" s="887"/>
      <c r="C20" s="341" t="s">
        <v>266</v>
      </c>
      <c r="D20" s="578">
        <f>CSV!B30</f>
        <v>83</v>
      </c>
      <c r="E20" s="580">
        <f>CSV!D30</f>
        <v>1</v>
      </c>
      <c r="F20" s="573">
        <f>CSV!E30</f>
        <v>146</v>
      </c>
      <c r="G20" s="680"/>
      <c r="H20" s="887"/>
      <c r="I20" s="341" t="s">
        <v>266</v>
      </c>
      <c r="J20" s="578">
        <f>CSV!B78</f>
        <v>77</v>
      </c>
      <c r="K20" s="580">
        <f>CSV!D78</f>
        <v>1</v>
      </c>
      <c r="L20" s="573">
        <f>CSV!E78</f>
        <v>111</v>
      </c>
      <c r="M20" s="1"/>
      <c r="N20" s="725">
        <v>8</v>
      </c>
      <c r="O20" s="46"/>
      <c r="P20"/>
      <c r="Q20"/>
      <c r="R20"/>
      <c r="S20" s="305"/>
      <c r="T20"/>
      <c r="U20"/>
      <c r="V20" s="508" t="s">
        <v>337</v>
      </c>
      <c r="W20"/>
      <c r="X20" s="79"/>
      <c r="Y20" s="79"/>
      <c r="Z20" s="79"/>
      <c r="AA20" s="79"/>
      <c r="AB20" s="151" t="s">
        <v>465</v>
      </c>
      <c r="AC20" s="79"/>
      <c r="AD20" s="79">
        <v>3</v>
      </c>
      <c r="AE20" s="79"/>
      <c r="AF20" s="1"/>
      <c r="AG20" s="1"/>
      <c r="AH20" s="1"/>
      <c r="AI20" s="904" t="s">
        <v>151</v>
      </c>
      <c r="AN20" s="1"/>
      <c r="AO20" s="1"/>
      <c r="AP20" s="1"/>
      <c r="AQ20" s="1"/>
    </row>
    <row r="21" spans="1:43" ht="18" customHeight="1" thickBot="1">
      <c r="A21" s="679"/>
      <c r="B21" s="337"/>
      <c r="C21" s="350" t="s">
        <v>10</v>
      </c>
      <c r="D21" s="338">
        <f>IF(COUNTBLANK(D17:D20)&gt;0,"",SUM(D17:D20))</f>
        <v>344</v>
      </c>
      <c r="E21" s="338">
        <f>SUM(E17:E20)</f>
        <v>11</v>
      </c>
      <c r="F21" s="339">
        <f>IF(COUNTBLANK(F17:F20)&gt;0,"",SUM(F17:F20))</f>
        <v>501</v>
      </c>
      <c r="G21" s="679"/>
      <c r="H21" s="337" t="s">
        <v>894</v>
      </c>
      <c r="I21" s="350" t="s">
        <v>10</v>
      </c>
      <c r="J21" s="342">
        <f>IF(COUNTBLANK(J17:J20)&gt;0,"",SUM(J17:J20))</f>
        <v>324</v>
      </c>
      <c r="K21" s="342">
        <f>SUM(K17:K20)</f>
        <v>12</v>
      </c>
      <c r="L21" s="343">
        <f>IF(COUNTBLANK(L17:L20)&gt;0,"",SUM(L17:L20))</f>
        <v>453</v>
      </c>
      <c r="M21" s="1"/>
      <c r="N21" s="725">
        <v>9</v>
      </c>
      <c r="O21" s="46"/>
      <c r="P21" s="54"/>
      <c r="Q21" s="54"/>
      <c r="R21" s="54"/>
      <c r="S21" s="54"/>
      <c r="T21"/>
      <c r="U21"/>
      <c r="V21" s="97" t="s">
        <v>90</v>
      </c>
      <c r="W21"/>
      <c r="X21" s="79"/>
      <c r="Y21" s="79"/>
      <c r="Z21" s="79"/>
      <c r="AA21" s="79"/>
      <c r="AB21" s="151" t="s">
        <v>162</v>
      </c>
      <c r="AC21" s="79"/>
      <c r="AD21" s="79">
        <v>4</v>
      </c>
      <c r="AE21" s="79"/>
      <c r="AF21" s="1"/>
      <c r="AG21" s="1"/>
      <c r="AH21" s="1"/>
      <c r="AI21" s="840"/>
      <c r="AN21" s="1"/>
      <c r="AO21" s="1"/>
      <c r="AP21" s="1"/>
      <c r="AQ21" s="1"/>
    </row>
    <row r="22" spans="1:43" ht="6" customHeight="1" thickBot="1">
      <c r="A22" s="684"/>
      <c r="B22" s="1"/>
      <c r="C22" s="321"/>
      <c r="D22" s="1"/>
      <c r="E22" s="1"/>
      <c r="F22" s="1"/>
      <c r="G22" s="680"/>
      <c r="H22" s="1"/>
      <c r="I22" s="176"/>
      <c r="J22" s="1"/>
      <c r="K22" s="1"/>
      <c r="L22" s="1"/>
      <c r="M22" s="1"/>
      <c r="N22" s="725">
        <v>10</v>
      </c>
      <c r="O22" s="96"/>
      <c r="P22" s="54"/>
      <c r="Q22" s="54"/>
      <c r="R22" s="54"/>
      <c r="S22" s="54"/>
      <c r="T22"/>
      <c r="U22"/>
      <c r="V22"/>
      <c r="W22"/>
      <c r="X22" s="79"/>
      <c r="Y22" s="79"/>
      <c r="Z22" s="79"/>
      <c r="AA22" s="79"/>
      <c r="AB22" s="151" t="s">
        <v>576</v>
      </c>
      <c r="AC22" s="79"/>
      <c r="AD22" s="79">
        <v>5</v>
      </c>
      <c r="AE22" s="79"/>
      <c r="AF22" s="1"/>
      <c r="AG22" s="1"/>
      <c r="AH22" s="1"/>
      <c r="AJ22" s="1"/>
      <c r="AK22" s="1"/>
      <c r="AL22" s="1"/>
      <c r="AM22" s="1"/>
      <c r="AN22" s="1"/>
      <c r="AO22" s="1"/>
      <c r="AP22" s="1"/>
      <c r="AQ22" s="1"/>
    </row>
    <row r="23" spans="1:43" ht="18" customHeight="1" thickBot="1">
      <c r="A23" s="738" t="s">
        <v>1124</v>
      </c>
      <c r="B23" s="860" t="s">
        <v>116</v>
      </c>
      <c r="C23" s="340" t="s">
        <v>265</v>
      </c>
      <c r="D23" s="574">
        <f>CSV!B34</f>
        <v>79</v>
      </c>
      <c r="E23" s="574">
        <f>CSV!D34</f>
        <v>6</v>
      </c>
      <c r="F23" s="571">
        <f>CSV!E34</f>
        <v>97</v>
      </c>
      <c r="G23" s="738" t="s">
        <v>1127</v>
      </c>
      <c r="H23" s="860" t="s">
        <v>895</v>
      </c>
      <c r="I23" s="340" t="s">
        <v>265</v>
      </c>
      <c r="J23" s="574">
        <f>CSV!B82</f>
        <v>95</v>
      </c>
      <c r="K23" s="574">
        <f>CSV!D82</f>
        <v>0</v>
      </c>
      <c r="L23" s="571">
        <f>CSV!E82</f>
        <v>137</v>
      </c>
      <c r="M23" s="1"/>
      <c r="N23" s="90">
        <v>11</v>
      </c>
      <c r="O23"/>
      <c r="P23" s="54"/>
      <c r="Q23" s="54"/>
      <c r="R23" s="54"/>
      <c r="S23" s="79"/>
      <c r="T23" s="79"/>
      <c r="U23" s="79"/>
      <c r="V23" s="79"/>
      <c r="W23" s="79"/>
      <c r="X23" s="79"/>
      <c r="Y23" s="79"/>
      <c r="Z23" s="79"/>
      <c r="AA23" s="79"/>
      <c r="AB23" s="151" t="s">
        <v>163</v>
      </c>
      <c r="AC23" s="79"/>
      <c r="AD23" s="79">
        <v>6</v>
      </c>
      <c r="AE23" s="79"/>
      <c r="AF23" s="1"/>
      <c r="AG23" s="1"/>
      <c r="AH23" s="1"/>
      <c r="AI23" s="908" t="s">
        <v>143</v>
      </c>
      <c r="AJ23" s="1"/>
      <c r="AK23" s="1"/>
      <c r="AL23" s="1"/>
      <c r="AM23" s="1"/>
      <c r="AN23" s="1"/>
      <c r="AO23" s="1"/>
      <c r="AP23" s="1"/>
      <c r="AQ23" s="1"/>
    </row>
    <row r="24" spans="1:43" ht="16.5" customHeight="1">
      <c r="A24" s="684"/>
      <c r="B24" s="861"/>
      <c r="C24" s="341" t="s">
        <v>268</v>
      </c>
      <c r="D24" s="576">
        <f>CSV!B35</f>
        <v>80</v>
      </c>
      <c r="E24" s="576">
        <f>CSV!D35</f>
        <v>0</v>
      </c>
      <c r="F24" s="572">
        <f>CSV!E35</f>
        <v>120</v>
      </c>
      <c r="G24" s="680"/>
      <c r="H24" s="861"/>
      <c r="I24" s="341" t="s">
        <v>268</v>
      </c>
      <c r="J24" s="576">
        <f>CSV!B83</f>
        <v>86</v>
      </c>
      <c r="K24" s="576">
        <f>CSV!D83</f>
        <v>2</v>
      </c>
      <c r="L24" s="572">
        <f>CSV!E83</f>
        <v>121</v>
      </c>
      <c r="M24" s="1"/>
      <c r="N24" s="90">
        <v>12</v>
      </c>
      <c r="O24" s="519" t="s">
        <v>317</v>
      </c>
      <c r="P24" s="519" t="s">
        <v>231</v>
      </c>
      <c r="Q24" s="519" t="s">
        <v>232</v>
      </c>
      <c r="R24" s="519" t="s">
        <v>238</v>
      </c>
      <c r="S24" s="519" t="s">
        <v>235</v>
      </c>
      <c r="T24" s="519" t="s">
        <v>233</v>
      </c>
      <c r="U24" s="519" t="s">
        <v>318</v>
      </c>
      <c r="V24" s="519" t="s">
        <v>237</v>
      </c>
      <c r="W24" s="519" t="s">
        <v>319</v>
      </c>
      <c r="X24" s="519" t="s">
        <v>234</v>
      </c>
      <c r="Y24" s="519" t="s">
        <v>239</v>
      </c>
      <c r="Z24" s="519" t="s">
        <v>236</v>
      </c>
      <c r="AA24" s="230"/>
      <c r="AB24" s="151" t="s">
        <v>164</v>
      </c>
      <c r="AC24" s="79"/>
      <c r="AD24" s="79">
        <v>7</v>
      </c>
      <c r="AE24" s="79"/>
      <c r="AF24" s="1"/>
      <c r="AG24" s="1"/>
      <c r="AH24" s="1"/>
      <c r="AI24" s="909"/>
      <c r="AJ24" s="1"/>
      <c r="AK24" s="1"/>
      <c r="AL24" s="1"/>
      <c r="AM24" s="1"/>
      <c r="AN24" s="1"/>
      <c r="AO24" s="1"/>
      <c r="AP24" s="1"/>
      <c r="AQ24" s="1"/>
    </row>
    <row r="25" spans="1:43" ht="16.5" customHeight="1">
      <c r="A25" s="684"/>
      <c r="B25" s="887"/>
      <c r="C25" s="341" t="s">
        <v>267</v>
      </c>
      <c r="D25" s="576">
        <f>CSV!B36</f>
        <v>68</v>
      </c>
      <c r="E25" s="576">
        <f>CSV!D36</f>
        <v>3</v>
      </c>
      <c r="F25" s="572">
        <f>CSV!E36</f>
        <v>110</v>
      </c>
      <c r="G25" s="680"/>
      <c r="H25" s="887"/>
      <c r="I25" s="341" t="s">
        <v>267</v>
      </c>
      <c r="J25" s="576">
        <f>CSV!B84</f>
        <v>80</v>
      </c>
      <c r="K25" s="576">
        <f>CSV!D84</f>
        <v>2</v>
      </c>
      <c r="L25" s="572">
        <f>CSV!E84</f>
        <v>114</v>
      </c>
      <c r="M25" s="1"/>
      <c r="N25" s="90">
        <v>13</v>
      </c>
      <c r="O25" s="98" t="s">
        <v>344</v>
      </c>
      <c r="P25" s="98" t="s">
        <v>344</v>
      </c>
      <c r="Q25" s="98" t="s">
        <v>344</v>
      </c>
      <c r="R25" s="98" t="s">
        <v>344</v>
      </c>
      <c r="S25" s="98" t="s">
        <v>344</v>
      </c>
      <c r="T25" s="98" t="s">
        <v>344</v>
      </c>
      <c r="U25" s="98" t="s">
        <v>344</v>
      </c>
      <c r="V25" s="98" t="s">
        <v>344</v>
      </c>
      <c r="W25" s="98" t="s">
        <v>344</v>
      </c>
      <c r="X25" s="98" t="s">
        <v>344</v>
      </c>
      <c r="Y25" s="98" t="s">
        <v>344</v>
      </c>
      <c r="Z25" s="98" t="s">
        <v>344</v>
      </c>
      <c r="AA25" s="223"/>
      <c r="AB25" s="151" t="s">
        <v>165</v>
      </c>
      <c r="AC25" s="79"/>
      <c r="AD25" s="79">
        <v>8</v>
      </c>
      <c r="AE25" s="79"/>
      <c r="AF25" s="1"/>
      <c r="AG25" s="1"/>
      <c r="AH25" s="1"/>
      <c r="AI25" s="905" t="s">
        <v>152</v>
      </c>
      <c r="AJ25" s="1"/>
      <c r="AK25" s="1"/>
      <c r="AL25" s="1"/>
      <c r="AM25" s="1"/>
      <c r="AN25" s="1"/>
      <c r="AO25" s="1"/>
      <c r="AP25" s="1"/>
      <c r="AQ25" s="1"/>
    </row>
    <row r="26" spans="1:43" ht="16.5" customHeight="1" thickBot="1">
      <c r="A26" s="684"/>
      <c r="B26" s="887"/>
      <c r="C26" s="341" t="s">
        <v>266</v>
      </c>
      <c r="D26" s="578">
        <f>CSV!B37</f>
        <v>91</v>
      </c>
      <c r="E26" s="580">
        <f>CSV!D37</f>
        <v>2</v>
      </c>
      <c r="F26" s="573">
        <f>CSV!E37</f>
        <v>136</v>
      </c>
      <c r="G26" s="680"/>
      <c r="H26" s="887"/>
      <c r="I26" s="341" t="s">
        <v>266</v>
      </c>
      <c r="J26" s="578">
        <f>CSV!B85</f>
        <v>77</v>
      </c>
      <c r="K26" s="580">
        <f>CSV!D85</f>
        <v>2</v>
      </c>
      <c r="L26" s="573">
        <f>CSV!E85</f>
        <v>115</v>
      </c>
      <c r="M26" s="1"/>
      <c r="N26" s="90">
        <v>14</v>
      </c>
      <c r="O26" s="98" t="s">
        <v>1066</v>
      </c>
      <c r="P26" s="98" t="s">
        <v>1066</v>
      </c>
      <c r="Q26" s="98" t="s">
        <v>1066</v>
      </c>
      <c r="R26" s="98" t="s">
        <v>1066</v>
      </c>
      <c r="S26" s="98" t="s">
        <v>1066</v>
      </c>
      <c r="T26" s="98" t="s">
        <v>1066</v>
      </c>
      <c r="U26" s="98" t="s">
        <v>1066</v>
      </c>
      <c r="V26" s="98" t="s">
        <v>1066</v>
      </c>
      <c r="W26" s="98" t="s">
        <v>1066</v>
      </c>
      <c r="X26" s="98" t="s">
        <v>1066</v>
      </c>
      <c r="Y26" s="98" t="s">
        <v>1066</v>
      </c>
      <c r="Z26" s="98" t="s">
        <v>1066</v>
      </c>
      <c r="AA26" s="223"/>
      <c r="AB26" s="151" t="s">
        <v>166</v>
      </c>
      <c r="AC26" s="79"/>
      <c r="AD26" s="79">
        <v>9</v>
      </c>
      <c r="AE26" s="79"/>
      <c r="AF26" s="1"/>
      <c r="AG26" s="1"/>
      <c r="AH26" s="1"/>
      <c r="AI26" s="835"/>
      <c r="AJ26" s="1"/>
      <c r="AK26" s="1"/>
      <c r="AL26" s="1"/>
      <c r="AM26" s="1"/>
      <c r="AN26" s="1"/>
      <c r="AO26" s="1"/>
      <c r="AP26" s="1"/>
      <c r="AQ26" s="1"/>
    </row>
    <row r="27" spans="1:43" ht="18" customHeight="1" thickBot="1">
      <c r="A27" s="679"/>
      <c r="B27" s="337"/>
      <c r="C27" s="350" t="s">
        <v>10</v>
      </c>
      <c r="D27" s="338">
        <f>IF(COUNTBLANK(D23:D26)&gt;0,"",SUM(D23:D26))</f>
        <v>318</v>
      </c>
      <c r="E27" s="338">
        <f>SUM(E23:E26)</f>
        <v>11</v>
      </c>
      <c r="F27" s="339">
        <f>IF(COUNTBLANK(F23:F26)&gt;0,"",SUM(F23:F26))</f>
        <v>463</v>
      </c>
      <c r="G27" s="679"/>
      <c r="H27" s="337"/>
      <c r="I27" s="350" t="s">
        <v>10</v>
      </c>
      <c r="J27" s="342">
        <f>IF(COUNTBLANK(J23:J26)&gt;0,"",SUM(J23:J26))</f>
        <v>338</v>
      </c>
      <c r="K27" s="342">
        <f>SUM(K23:K26)</f>
        <v>6</v>
      </c>
      <c r="L27" s="343">
        <f>IF(COUNTBLANK(L23:L26)&gt;0,"",SUM(L23:L26))</f>
        <v>487</v>
      </c>
      <c r="M27" s="1"/>
      <c r="N27" s="90">
        <v>15</v>
      </c>
      <c r="O27" s="98" t="s">
        <v>1067</v>
      </c>
      <c r="P27" s="98" t="s">
        <v>1067</v>
      </c>
      <c r="Q27" s="98" t="s">
        <v>1067</v>
      </c>
      <c r="R27" s="98" t="s">
        <v>1067</v>
      </c>
      <c r="S27" s="98" t="s">
        <v>1067</v>
      </c>
      <c r="T27" s="98" t="s">
        <v>1067</v>
      </c>
      <c r="U27" s="98" t="s">
        <v>1067</v>
      </c>
      <c r="V27" s="98" t="s">
        <v>1067</v>
      </c>
      <c r="W27" s="98" t="s">
        <v>1067</v>
      </c>
      <c r="X27" s="98" t="s">
        <v>1067</v>
      </c>
      <c r="Y27" s="98" t="s">
        <v>1067</v>
      </c>
      <c r="Z27" s="98" t="s">
        <v>1067</v>
      </c>
      <c r="AA27" s="223"/>
      <c r="AB27" s="151" t="s">
        <v>167</v>
      </c>
      <c r="AC27" s="79"/>
      <c r="AD27" s="79">
        <v>10</v>
      </c>
      <c r="AE27" s="79"/>
      <c r="AF27" s="1"/>
      <c r="AG27" s="1"/>
      <c r="AH27" s="1"/>
      <c r="AI27" s="835" t="s">
        <v>154</v>
      </c>
      <c r="AJ27" s="1"/>
      <c r="AK27" s="1"/>
      <c r="AL27" s="1"/>
      <c r="AM27" s="1"/>
      <c r="AN27" s="1"/>
      <c r="AO27" s="1"/>
      <c r="AP27" s="1"/>
      <c r="AQ27" s="1"/>
    </row>
    <row r="28" spans="1:43" ht="6" customHeight="1" thickBot="1">
      <c r="A28" s="684"/>
      <c r="B28" s="1"/>
      <c r="C28" s="321"/>
      <c r="D28" s="1"/>
      <c r="E28" s="1"/>
      <c r="F28" s="1"/>
      <c r="G28" s="680"/>
      <c r="H28" s="1"/>
      <c r="I28" s="176"/>
      <c r="J28" s="1"/>
      <c r="K28" s="1"/>
      <c r="L28" s="1"/>
      <c r="M28" s="1"/>
      <c r="N28" s="90">
        <v>16</v>
      </c>
      <c r="O28" s="98" t="s">
        <v>56</v>
      </c>
      <c r="P28" s="98" t="s">
        <v>56</v>
      </c>
      <c r="Q28" s="98" t="s">
        <v>56</v>
      </c>
      <c r="R28" s="98" t="s">
        <v>56</v>
      </c>
      <c r="S28" s="98" t="s">
        <v>56</v>
      </c>
      <c r="T28" s="98" t="s">
        <v>56</v>
      </c>
      <c r="U28" s="98" t="s">
        <v>56</v>
      </c>
      <c r="V28" s="98" t="s">
        <v>56</v>
      </c>
      <c r="W28" s="98" t="s">
        <v>56</v>
      </c>
      <c r="X28" s="98" t="s">
        <v>56</v>
      </c>
      <c r="Y28" s="98" t="s">
        <v>56</v>
      </c>
      <c r="Z28" s="98" t="s">
        <v>56</v>
      </c>
      <c r="AA28" s="223"/>
      <c r="AB28" s="151" t="s">
        <v>168</v>
      </c>
      <c r="AC28" s="79"/>
      <c r="AD28" s="79">
        <v>11</v>
      </c>
      <c r="AE28" s="79"/>
      <c r="AF28" s="1"/>
      <c r="AG28" s="1"/>
      <c r="AH28" s="1"/>
      <c r="AI28" s="835"/>
      <c r="AJ28" s="1"/>
      <c r="AK28" s="1"/>
      <c r="AL28" s="1"/>
      <c r="AM28" s="1"/>
      <c r="AN28" s="1"/>
      <c r="AO28" s="1"/>
      <c r="AP28" s="1"/>
      <c r="AQ28" s="1"/>
    </row>
    <row r="29" spans="1:43" ht="18" customHeight="1" thickBot="1">
      <c r="A29" s="738">
        <f>CSV!$B$40</f>
        <v>0</v>
      </c>
      <c r="B29" s="860" t="s">
        <v>889</v>
      </c>
      <c r="C29" s="340" t="s">
        <v>265</v>
      </c>
      <c r="D29" s="574">
        <f>CSV!B41</f>
        <v>90</v>
      </c>
      <c r="E29" s="574">
        <f>CSV!D41</f>
        <v>2</v>
      </c>
      <c r="F29" s="571">
        <f>CSV!E41</f>
        <v>123</v>
      </c>
      <c r="G29" s="738" t="s">
        <v>1131</v>
      </c>
      <c r="H29" s="860" t="s">
        <v>896</v>
      </c>
      <c r="I29" s="340" t="s">
        <v>265</v>
      </c>
      <c r="J29" s="574">
        <f>CSV!B89</f>
        <v>96</v>
      </c>
      <c r="K29" s="574">
        <f>CSV!D89</f>
        <v>7</v>
      </c>
      <c r="L29" s="571">
        <f>CSV!E89</f>
        <v>121</v>
      </c>
      <c r="M29" s="1"/>
      <c r="N29" s="90">
        <v>17</v>
      </c>
      <c r="O29" s="99" t="s">
        <v>62</v>
      </c>
      <c r="P29" s="99" t="s">
        <v>62</v>
      </c>
      <c r="Q29" s="99" t="s">
        <v>62</v>
      </c>
      <c r="R29" s="99" t="s">
        <v>62</v>
      </c>
      <c r="S29" s="99" t="s">
        <v>62</v>
      </c>
      <c r="T29" s="99" t="s">
        <v>62</v>
      </c>
      <c r="U29" s="99" t="s">
        <v>62</v>
      </c>
      <c r="V29" s="99" t="s">
        <v>62</v>
      </c>
      <c r="W29" s="99" t="s">
        <v>62</v>
      </c>
      <c r="X29" s="99" t="s">
        <v>62</v>
      </c>
      <c r="Y29" s="99" t="s">
        <v>62</v>
      </c>
      <c r="Z29" s="99" t="s">
        <v>62</v>
      </c>
      <c r="AA29" s="223"/>
      <c r="AB29" s="151" t="s">
        <v>169</v>
      </c>
      <c r="AC29" s="79"/>
      <c r="AD29" s="79">
        <v>12</v>
      </c>
      <c r="AE29" s="79"/>
      <c r="AF29" s="1"/>
      <c r="AG29" s="1"/>
      <c r="AH29" s="1"/>
      <c r="AI29" s="839" t="s">
        <v>144</v>
      </c>
      <c r="AJ29" s="1"/>
      <c r="AK29" s="1"/>
      <c r="AL29" s="1"/>
      <c r="AM29" s="1"/>
      <c r="AN29" s="1"/>
      <c r="AO29" s="1"/>
      <c r="AP29" s="1"/>
      <c r="AQ29" s="1"/>
    </row>
    <row r="30" spans="1:43" ht="16.5" customHeight="1">
      <c r="A30" s="684"/>
      <c r="B30" s="861"/>
      <c r="C30" s="341" t="s">
        <v>268</v>
      </c>
      <c r="D30" s="576">
        <f>CSV!B42</f>
        <v>89</v>
      </c>
      <c r="E30" s="576">
        <f>CSV!D42</f>
        <v>2</v>
      </c>
      <c r="F30" s="572">
        <f>CSV!E42</f>
        <v>130</v>
      </c>
      <c r="G30" s="680"/>
      <c r="H30" s="861"/>
      <c r="I30" s="341" t="s">
        <v>268</v>
      </c>
      <c r="J30" s="576">
        <f>CSV!B90</f>
        <v>80</v>
      </c>
      <c r="K30" s="576">
        <f>CSV!D90</f>
        <v>4</v>
      </c>
      <c r="L30" s="572">
        <f>CSV!E90</f>
        <v>115</v>
      </c>
      <c r="M30" s="1"/>
      <c r="N30" s="90">
        <v>18</v>
      </c>
      <c r="O30" s="98" t="s">
        <v>76</v>
      </c>
      <c r="P30" s="98" t="s">
        <v>76</v>
      </c>
      <c r="Q30" s="98" t="s">
        <v>76</v>
      </c>
      <c r="R30" s="98" t="s">
        <v>76</v>
      </c>
      <c r="S30" s="98" t="s">
        <v>76</v>
      </c>
      <c r="T30" s="98" t="s">
        <v>76</v>
      </c>
      <c r="U30" s="98" t="s">
        <v>76</v>
      </c>
      <c r="V30" s="98" t="s">
        <v>76</v>
      </c>
      <c r="W30" s="98" t="s">
        <v>76</v>
      </c>
      <c r="X30" s="98" t="s">
        <v>76</v>
      </c>
      <c r="Y30" s="98" t="s">
        <v>76</v>
      </c>
      <c r="Z30" s="98" t="s">
        <v>76</v>
      </c>
      <c r="AA30" s="223"/>
      <c r="AB30" s="151" t="s">
        <v>170</v>
      </c>
      <c r="AC30" s="79"/>
      <c r="AD30" s="79">
        <v>13</v>
      </c>
      <c r="AE30" s="79"/>
      <c r="AF30" s="1"/>
      <c r="AG30" s="1"/>
      <c r="AH30" s="1"/>
      <c r="AI30" s="839"/>
      <c r="AJ30" s="1"/>
      <c r="AK30" s="1"/>
      <c r="AL30" s="1"/>
      <c r="AM30" s="1"/>
      <c r="AN30" s="1"/>
      <c r="AO30" s="1"/>
      <c r="AP30" s="1"/>
      <c r="AQ30" s="1"/>
    </row>
    <row r="31" spans="1:43" ht="16.5" customHeight="1">
      <c r="A31" s="684"/>
      <c r="B31" s="887"/>
      <c r="C31" s="341" t="s">
        <v>267</v>
      </c>
      <c r="D31" s="576">
        <f>CSV!B43</f>
        <v>68</v>
      </c>
      <c r="E31" s="576">
        <f>CSV!D43</f>
        <v>4</v>
      </c>
      <c r="F31" s="572">
        <f>CSV!E43</f>
        <v>104</v>
      </c>
      <c r="G31" s="680"/>
      <c r="H31" s="887"/>
      <c r="I31" s="341" t="s">
        <v>267</v>
      </c>
      <c r="J31" s="576">
        <f>CSV!B91</f>
        <v>72</v>
      </c>
      <c r="K31" s="581">
        <f>CSV!D91</f>
        <v>2</v>
      </c>
      <c r="L31" s="572">
        <f>CSV!E91</f>
        <v>117</v>
      </c>
      <c r="M31" s="1"/>
      <c r="N31" s="90">
        <v>19</v>
      </c>
      <c r="O31" s="98" t="s">
        <v>68</v>
      </c>
      <c r="P31" s="98" t="s">
        <v>68</v>
      </c>
      <c r="Q31" s="98" t="s">
        <v>68</v>
      </c>
      <c r="R31" s="98" t="s">
        <v>68</v>
      </c>
      <c r="S31" s="98" t="s">
        <v>68</v>
      </c>
      <c r="T31" s="98" t="s">
        <v>68</v>
      </c>
      <c r="U31" s="98" t="s">
        <v>68</v>
      </c>
      <c r="V31" s="98" t="s">
        <v>68</v>
      </c>
      <c r="W31" s="98" t="s">
        <v>68</v>
      </c>
      <c r="X31" s="98" t="s">
        <v>68</v>
      </c>
      <c r="Y31" s="98" t="s">
        <v>68</v>
      </c>
      <c r="Z31" s="98" t="s">
        <v>68</v>
      </c>
      <c r="AA31" s="223"/>
      <c r="AB31" s="151" t="s">
        <v>111</v>
      </c>
      <c r="AC31" s="79"/>
      <c r="AD31" s="79">
        <v>14</v>
      </c>
      <c r="AE31" s="79"/>
      <c r="AF31" s="1"/>
      <c r="AG31" s="1"/>
      <c r="AH31" s="1"/>
      <c r="AI31" s="835" t="s">
        <v>153</v>
      </c>
      <c r="AJ31" s="1"/>
      <c r="AK31" s="1"/>
      <c r="AL31" s="1"/>
      <c r="AM31" s="1"/>
      <c r="AN31" s="1"/>
      <c r="AO31" s="1"/>
      <c r="AP31" s="1"/>
      <c r="AQ31" s="1"/>
    </row>
    <row r="32" spans="1:43" ht="16.5" customHeight="1" thickBot="1">
      <c r="A32" s="684"/>
      <c r="B32" s="887"/>
      <c r="C32" s="341" t="s">
        <v>266</v>
      </c>
      <c r="D32" s="578">
        <f>CSV!B44</f>
        <v>95</v>
      </c>
      <c r="E32" s="580">
        <f>CSV!D44</f>
        <v>2</v>
      </c>
      <c r="F32" s="573">
        <f>CSV!E44</f>
        <v>138</v>
      </c>
      <c r="G32" s="680"/>
      <c r="H32" s="887"/>
      <c r="I32" s="341" t="s">
        <v>266</v>
      </c>
      <c r="J32" s="578">
        <f>CSV!B92</f>
        <v>89</v>
      </c>
      <c r="K32" s="580">
        <f>CSV!D92</f>
        <v>4</v>
      </c>
      <c r="L32" s="573">
        <f>CSV!E92</f>
        <v>127</v>
      </c>
      <c r="M32" s="1"/>
      <c r="N32" s="90">
        <v>20</v>
      </c>
      <c r="O32" s="98" t="s">
        <v>1068</v>
      </c>
      <c r="P32" s="98" t="s">
        <v>1068</v>
      </c>
      <c r="Q32" s="98" t="s">
        <v>1068</v>
      </c>
      <c r="R32" s="98" t="s">
        <v>1068</v>
      </c>
      <c r="S32" s="98" t="s">
        <v>1068</v>
      </c>
      <c r="T32" s="98" t="s">
        <v>1068</v>
      </c>
      <c r="U32" s="98" t="s">
        <v>1068</v>
      </c>
      <c r="V32" s="98" t="s">
        <v>1068</v>
      </c>
      <c r="W32" s="98" t="s">
        <v>1068</v>
      </c>
      <c r="X32" s="98" t="s">
        <v>1068</v>
      </c>
      <c r="Y32" s="98" t="s">
        <v>1068</v>
      </c>
      <c r="Z32" s="98" t="s">
        <v>1068</v>
      </c>
      <c r="AA32" s="231"/>
      <c r="AB32" s="151" t="s">
        <v>171</v>
      </c>
      <c r="AC32" s="79"/>
      <c r="AD32" s="79">
        <v>15</v>
      </c>
      <c r="AE32" s="79"/>
      <c r="AF32" s="1"/>
      <c r="AG32" s="1"/>
      <c r="AH32" s="1"/>
      <c r="AI32" s="840"/>
      <c r="AJ32" s="1"/>
      <c r="AK32" s="1"/>
      <c r="AL32" s="1"/>
      <c r="AM32" s="1"/>
      <c r="AN32" s="1"/>
      <c r="AO32" s="1"/>
      <c r="AP32" s="1"/>
      <c r="AQ32" s="1"/>
    </row>
    <row r="33" spans="1:43" ht="18" customHeight="1" thickBot="1">
      <c r="A33" s="679"/>
      <c r="B33" s="337"/>
      <c r="C33" s="350" t="s">
        <v>10</v>
      </c>
      <c r="D33" s="338">
        <f>IF(COUNTBLANK(D29:D32)&gt;0,"",SUM(D29:D32))</f>
        <v>342</v>
      </c>
      <c r="E33" s="338">
        <f>SUM(E29:E32)</f>
        <v>10</v>
      </c>
      <c r="F33" s="339">
        <f>IF(COUNTBLANK(F29:F32)&gt;0,"",SUM(F29:F32))</f>
        <v>495</v>
      </c>
      <c r="G33" s="679"/>
      <c r="H33" s="337"/>
      <c r="I33" s="350" t="s">
        <v>10</v>
      </c>
      <c r="J33" s="342">
        <f>IF(COUNTBLANK(J29:J32)&gt;0,"",SUM(J29:J32))</f>
        <v>337</v>
      </c>
      <c r="K33" s="342">
        <f>SUM(K29:K32)</f>
        <v>17</v>
      </c>
      <c r="L33" s="343">
        <f>IF(COUNTBLANK(L29:L32)&gt;0,"",SUM(L29:L32))</f>
        <v>480</v>
      </c>
      <c r="M33" s="1"/>
      <c r="N33" s="90">
        <v>21</v>
      </c>
      <c r="O33" s="98" t="s">
        <v>323</v>
      </c>
      <c r="P33" s="98" t="s">
        <v>323</v>
      </c>
      <c r="Q33" s="98" t="s">
        <v>323</v>
      </c>
      <c r="R33" s="98" t="s">
        <v>323</v>
      </c>
      <c r="S33" s="98" t="s">
        <v>323</v>
      </c>
      <c r="T33" s="98" t="s">
        <v>323</v>
      </c>
      <c r="U33" s="98" t="s">
        <v>323</v>
      </c>
      <c r="V33" s="98" t="s">
        <v>323</v>
      </c>
      <c r="W33" s="98" t="s">
        <v>323</v>
      </c>
      <c r="X33" s="98" t="s">
        <v>323</v>
      </c>
      <c r="Y33" s="98" t="s">
        <v>323</v>
      </c>
      <c r="Z33" s="98" t="s">
        <v>323</v>
      </c>
      <c r="AA33" s="231"/>
      <c r="AB33" s="151" t="s">
        <v>577</v>
      </c>
      <c r="AC33" s="79"/>
      <c r="AD33" s="79">
        <v>16</v>
      </c>
      <c r="AE33" s="79"/>
      <c r="AF33" s="1"/>
      <c r="AG33" s="1"/>
      <c r="AH33" s="1"/>
      <c r="AJ33" s="1"/>
      <c r="AK33" s="1"/>
      <c r="AL33" s="1"/>
      <c r="AM33" s="1"/>
      <c r="AN33" s="1"/>
      <c r="AO33" s="1"/>
      <c r="AP33" s="1"/>
      <c r="AQ33" s="1"/>
    </row>
    <row r="34" spans="1:43" ht="6" customHeight="1" thickBot="1">
      <c r="A34" s="684"/>
      <c r="B34" s="1"/>
      <c r="C34" s="321"/>
      <c r="D34" s="1"/>
      <c r="E34" s="1"/>
      <c r="F34" s="1"/>
      <c r="G34" s="680"/>
      <c r="H34" s="1"/>
      <c r="I34" s="176"/>
      <c r="J34" s="1"/>
      <c r="K34" s="1"/>
      <c r="L34" s="1"/>
      <c r="M34" s="1"/>
      <c r="N34" s="90">
        <v>22</v>
      </c>
      <c r="O34" s="99" t="s">
        <v>79</v>
      </c>
      <c r="P34" s="99" t="s">
        <v>79</v>
      </c>
      <c r="Q34" s="99" t="s">
        <v>79</v>
      </c>
      <c r="R34" s="99" t="s">
        <v>79</v>
      </c>
      <c r="S34" s="99" t="s">
        <v>79</v>
      </c>
      <c r="T34" s="99" t="s">
        <v>79</v>
      </c>
      <c r="U34" s="99" t="s">
        <v>79</v>
      </c>
      <c r="V34" s="99" t="s">
        <v>79</v>
      </c>
      <c r="W34" s="99" t="s">
        <v>79</v>
      </c>
      <c r="X34" s="99" t="s">
        <v>79</v>
      </c>
      <c r="Y34" s="99" t="s">
        <v>79</v>
      </c>
      <c r="Z34" s="99" t="s">
        <v>79</v>
      </c>
      <c r="AA34" s="231"/>
      <c r="AB34" s="151" t="s">
        <v>172</v>
      </c>
      <c r="AC34" s="79"/>
      <c r="AD34" s="79">
        <v>17</v>
      </c>
      <c r="AE34" s="79"/>
      <c r="AF34" s="1"/>
      <c r="AG34" s="1"/>
      <c r="AH34" s="1"/>
      <c r="AI34" s="834" t="s">
        <v>306</v>
      </c>
      <c r="AJ34" s="1"/>
      <c r="AK34" s="1"/>
      <c r="AL34" s="1"/>
      <c r="AM34" s="1"/>
      <c r="AN34" s="1"/>
      <c r="AO34" s="1"/>
      <c r="AP34" s="1"/>
      <c r="AQ34" s="1"/>
    </row>
    <row r="35" spans="1:43" ht="18" customHeight="1" thickBot="1">
      <c r="A35" s="738" t="s">
        <v>1123</v>
      </c>
      <c r="B35" s="860" t="s">
        <v>113</v>
      </c>
      <c r="C35" s="340" t="s">
        <v>265</v>
      </c>
      <c r="D35" s="574">
        <f>CSV!B48</f>
        <v>98</v>
      </c>
      <c r="E35" s="574">
        <f>CSV!D48</f>
        <v>6</v>
      </c>
      <c r="F35" s="571">
        <f>CSV!E48</f>
        <v>124</v>
      </c>
      <c r="G35" s="738" t="s">
        <v>1128</v>
      </c>
      <c r="H35" s="860" t="s">
        <v>898</v>
      </c>
      <c r="I35" s="340" t="s">
        <v>265</v>
      </c>
      <c r="J35" s="574">
        <f>CSV!B96</f>
        <v>83</v>
      </c>
      <c r="K35" s="574">
        <f>CSV!D96</f>
        <v>0</v>
      </c>
      <c r="L35" s="571">
        <f>CSV!E96</f>
        <v>118</v>
      </c>
      <c r="M35" s="1"/>
      <c r="N35" s="90">
        <v>23</v>
      </c>
      <c r="O35" s="99" t="s">
        <v>324</v>
      </c>
      <c r="P35" s="99" t="s">
        <v>324</v>
      </c>
      <c r="Q35" s="99" t="s">
        <v>324</v>
      </c>
      <c r="R35" s="99" t="s">
        <v>324</v>
      </c>
      <c r="S35" s="99" t="s">
        <v>324</v>
      </c>
      <c r="T35" s="99" t="s">
        <v>324</v>
      </c>
      <c r="U35" s="99" t="s">
        <v>324</v>
      </c>
      <c r="V35" s="99" t="s">
        <v>324</v>
      </c>
      <c r="W35" s="99" t="s">
        <v>324</v>
      </c>
      <c r="X35" s="99" t="s">
        <v>324</v>
      </c>
      <c r="Y35" s="99" t="s">
        <v>324</v>
      </c>
      <c r="Z35" s="99" t="s">
        <v>324</v>
      </c>
      <c r="AA35" s="223"/>
      <c r="AB35" s="151" t="s">
        <v>173</v>
      </c>
      <c r="AC35" s="79"/>
      <c r="AD35" s="79">
        <v>18</v>
      </c>
      <c r="AE35" s="79"/>
      <c r="AF35" s="1"/>
      <c r="AG35" s="1"/>
      <c r="AH35" s="1"/>
      <c r="AI35" s="835"/>
      <c r="AJ35" s="1"/>
      <c r="AK35" s="1"/>
      <c r="AL35" s="1"/>
      <c r="AM35" s="1"/>
      <c r="AN35" s="1"/>
      <c r="AO35" s="1"/>
      <c r="AP35" s="1"/>
      <c r="AQ35" s="1"/>
    </row>
    <row r="36" spans="1:43" ht="16.5" customHeight="1">
      <c r="A36" s="685"/>
      <c r="B36" s="861"/>
      <c r="C36" s="341" t="s">
        <v>268</v>
      </c>
      <c r="D36" s="576">
        <f>CSV!B49</f>
        <v>80</v>
      </c>
      <c r="E36" s="576">
        <f>CSV!D49</f>
        <v>3</v>
      </c>
      <c r="F36" s="572">
        <f>CSV!E49</f>
        <v>122</v>
      </c>
      <c r="G36" s="681"/>
      <c r="H36" s="861"/>
      <c r="I36" s="341" t="s">
        <v>268</v>
      </c>
      <c r="J36" s="576">
        <f>CSV!B97</f>
        <v>77</v>
      </c>
      <c r="K36" s="576">
        <f>CSV!D97</f>
        <v>0</v>
      </c>
      <c r="L36" s="572">
        <f>CSV!E97</f>
        <v>122</v>
      </c>
      <c r="M36" s="1"/>
      <c r="N36" s="90">
        <v>24</v>
      </c>
      <c r="O36" s="98" t="s">
        <v>83</v>
      </c>
      <c r="P36" s="98" t="s">
        <v>83</v>
      </c>
      <c r="Q36" s="98" t="s">
        <v>83</v>
      </c>
      <c r="R36" s="98" t="s">
        <v>83</v>
      </c>
      <c r="S36" s="98" t="s">
        <v>83</v>
      </c>
      <c r="T36" s="98" t="s">
        <v>83</v>
      </c>
      <c r="U36" s="98" t="s">
        <v>83</v>
      </c>
      <c r="V36" s="98" t="s">
        <v>83</v>
      </c>
      <c r="W36" s="98" t="s">
        <v>83</v>
      </c>
      <c r="X36" s="98" t="s">
        <v>83</v>
      </c>
      <c r="Y36" s="98" t="s">
        <v>83</v>
      </c>
      <c r="Z36" s="98" t="s">
        <v>83</v>
      </c>
      <c r="AA36" s="223"/>
      <c r="AB36" s="151" t="s">
        <v>174</v>
      </c>
      <c r="AC36" s="79"/>
      <c r="AD36" s="79">
        <v>19</v>
      </c>
      <c r="AE36" s="79"/>
      <c r="AF36" s="1"/>
      <c r="AG36" s="1"/>
      <c r="AH36" s="1"/>
      <c r="AI36" s="835" t="s">
        <v>307</v>
      </c>
      <c r="AJ36" s="1"/>
      <c r="AK36" s="1"/>
      <c r="AL36" s="1"/>
      <c r="AM36" s="1"/>
      <c r="AN36" s="1"/>
      <c r="AO36" s="1"/>
      <c r="AP36" s="1"/>
      <c r="AQ36" s="1"/>
    </row>
    <row r="37" spans="1:43" ht="16.5" customHeight="1">
      <c r="A37" s="685"/>
      <c r="B37" s="887"/>
      <c r="C37" s="341" t="s">
        <v>267</v>
      </c>
      <c r="D37" s="576">
        <f>CSV!B50</f>
        <v>93</v>
      </c>
      <c r="E37" s="576">
        <f>CSV!D50</f>
        <v>4</v>
      </c>
      <c r="F37" s="572">
        <f>CSV!E50</f>
        <v>118</v>
      </c>
      <c r="G37" s="681"/>
      <c r="H37" s="887"/>
      <c r="I37" s="341" t="s">
        <v>267</v>
      </c>
      <c r="J37" s="576">
        <f>CSV!B98</f>
        <v>91</v>
      </c>
      <c r="K37" s="576">
        <f>CSV!D98</f>
        <v>0</v>
      </c>
      <c r="L37" s="572">
        <f>CSV!E98</f>
        <v>152</v>
      </c>
      <c r="M37" s="1"/>
      <c r="N37" s="90">
        <v>25</v>
      </c>
      <c r="O37" s="100"/>
      <c r="P37" s="101"/>
      <c r="Q37" s="102"/>
      <c r="R37" s="101"/>
      <c r="S37" s="102"/>
      <c r="T37" s="101"/>
      <c r="U37" s="102"/>
      <c r="V37" s="101"/>
      <c r="W37" s="102"/>
      <c r="X37" s="101"/>
      <c r="Y37" s="102"/>
      <c r="Z37" s="102"/>
      <c r="AA37" s="79"/>
      <c r="AB37" s="151" t="s">
        <v>578</v>
      </c>
      <c r="AC37" s="79"/>
      <c r="AD37" s="79">
        <v>20</v>
      </c>
      <c r="AE37" s="79"/>
      <c r="AF37" s="1"/>
      <c r="AG37" s="1"/>
      <c r="AH37" s="1"/>
      <c r="AI37" s="835"/>
      <c r="AJ37" s="1"/>
      <c r="AK37" s="1"/>
      <c r="AL37" s="1"/>
      <c r="AM37" s="1"/>
      <c r="AN37" s="1"/>
      <c r="AO37" s="1"/>
      <c r="AP37" s="1"/>
      <c r="AQ37" s="1"/>
    </row>
    <row r="38" spans="1:38" ht="16.5" customHeight="1" thickBot="1">
      <c r="A38" s="685"/>
      <c r="B38" s="887"/>
      <c r="C38" s="726" t="s">
        <v>266</v>
      </c>
      <c r="D38" s="578">
        <f>CSV!B51</f>
        <v>86</v>
      </c>
      <c r="E38" s="578">
        <f>CSV!D51</f>
        <v>2</v>
      </c>
      <c r="F38" s="727">
        <f>CSV!E51</f>
        <v>138</v>
      </c>
      <c r="G38" s="681"/>
      <c r="H38" s="887"/>
      <c r="I38" s="726" t="s">
        <v>266</v>
      </c>
      <c r="J38" s="578">
        <f>CSV!B99</f>
        <v>99</v>
      </c>
      <c r="K38" s="578">
        <f>CSV!D99</f>
        <v>0</v>
      </c>
      <c r="L38" s="727">
        <f>CSV!E99</f>
        <v>143</v>
      </c>
      <c r="M38" s="1"/>
      <c r="N38" s="90">
        <v>26</v>
      </c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4"/>
      <c r="Z38" s="104"/>
      <c r="AA38" s="152"/>
      <c r="AB38" s="151" t="s">
        <v>176</v>
      </c>
      <c r="AC38" s="152"/>
      <c r="AD38" s="79">
        <v>21</v>
      </c>
      <c r="AE38" s="152"/>
      <c r="AF38" s="1"/>
      <c r="AG38" s="1"/>
      <c r="AH38" s="1"/>
      <c r="AI38" s="835" t="s">
        <v>304</v>
      </c>
      <c r="AJ38" s="1"/>
      <c r="AK38" s="1"/>
      <c r="AL38" s="1"/>
    </row>
    <row r="39" spans="1:38" ht="18" customHeight="1" thickBot="1">
      <c r="A39" s="682"/>
      <c r="B39" s="337"/>
      <c r="C39" s="350" t="s">
        <v>10</v>
      </c>
      <c r="D39" s="338">
        <f>IF(COUNTBLANK(D35:D38)&gt;0,"",SUM(D35:D38))</f>
        <v>357</v>
      </c>
      <c r="E39" s="338">
        <f>SUM(E35:E38)</f>
        <v>15</v>
      </c>
      <c r="F39" s="339">
        <f>IF(COUNTBLANK(F35:F38)&gt;0,"",SUM(F35:F38))</f>
        <v>502</v>
      </c>
      <c r="G39" s="682"/>
      <c r="H39" s="337"/>
      <c r="I39" s="350" t="s">
        <v>10</v>
      </c>
      <c r="J39" s="342">
        <f>IF(COUNTBLANK(J35:J38)&gt;0,"",SUM(J35:J38))</f>
        <v>350</v>
      </c>
      <c r="K39" s="342">
        <f>SUM(K35:K38)</f>
        <v>0</v>
      </c>
      <c r="L39" s="343">
        <f>IF(COUNTBLANK(L35:L38)&gt;0,"",SUM(L35:L38))</f>
        <v>535</v>
      </c>
      <c r="M39" s="1"/>
      <c r="N39" s="90">
        <v>27</v>
      </c>
      <c r="O39" s="232"/>
      <c r="P39" s="232"/>
      <c r="Q39"/>
      <c r="R39"/>
      <c r="S39" s="153"/>
      <c r="T39" s="153"/>
      <c r="U39" s="153"/>
      <c r="V39" s="153"/>
      <c r="W39" s="153"/>
      <c r="X39" s="153"/>
      <c r="Y39" s="153"/>
      <c r="Z39" s="153"/>
      <c r="AA39" s="153"/>
      <c r="AB39" s="151" t="s">
        <v>175</v>
      </c>
      <c r="AC39" s="153"/>
      <c r="AD39" s="79">
        <v>22</v>
      </c>
      <c r="AE39" s="153"/>
      <c r="AF39" s="1"/>
      <c r="AG39" s="1"/>
      <c r="AH39" s="1"/>
      <c r="AI39" s="840"/>
      <c r="AJ39" s="1"/>
      <c r="AK39" s="1"/>
      <c r="AL39" s="1"/>
    </row>
    <row r="40" spans="2:43" ht="10.5" customHeight="1" thickBot="1">
      <c r="B40" s="10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725">
        <v>28</v>
      </c>
      <c r="O40" s="61"/>
      <c r="P40" s="61"/>
      <c r="Q40"/>
      <c r="R40"/>
      <c r="S40" s="152"/>
      <c r="T40" s="152"/>
      <c r="U40" s="152"/>
      <c r="V40" s="152"/>
      <c r="W40" s="152"/>
      <c r="X40" s="152"/>
      <c r="Y40" s="152"/>
      <c r="Z40" s="152"/>
      <c r="AA40" s="152"/>
      <c r="AB40" s="154" t="s">
        <v>112</v>
      </c>
      <c r="AC40" s="152"/>
      <c r="AD40" s="79">
        <v>23</v>
      </c>
      <c r="AE40" s="152"/>
      <c r="AF40" s="1"/>
      <c r="AG40" s="1"/>
      <c r="AH40" s="1"/>
      <c r="AJ40" s="1"/>
      <c r="AK40" s="1"/>
      <c r="AL40" s="1"/>
      <c r="AM40" s="1"/>
      <c r="AN40" s="1"/>
      <c r="AO40" s="1"/>
      <c r="AP40" s="1"/>
      <c r="AQ40" s="1"/>
    </row>
    <row r="41" spans="2:43" ht="24.75" customHeight="1" thickBot="1">
      <c r="B41" s="652" t="s">
        <v>16</v>
      </c>
      <c r="C41" s="910" t="s">
        <v>201</v>
      </c>
      <c r="D41" s="911"/>
      <c r="E41" s="911"/>
      <c r="F41" s="912"/>
      <c r="G41" s="161"/>
      <c r="H41" s="502" t="s">
        <v>142</v>
      </c>
      <c r="I41" s="900">
        <v>5</v>
      </c>
      <c r="J41" s="901"/>
      <c r="K41" s="901"/>
      <c r="L41" s="902"/>
      <c r="M41" s="1"/>
      <c r="N41" s="725"/>
      <c r="O41" s="728" t="s">
        <v>240</v>
      </c>
      <c r="P41" s="345" t="s">
        <v>241</v>
      </c>
      <c r="Q41" s="345"/>
      <c r="R41" s="345" t="s">
        <v>242</v>
      </c>
      <c r="S41" s="345" t="s">
        <v>333</v>
      </c>
      <c r="T41" s="345" t="s">
        <v>334</v>
      </c>
      <c r="U41" s="345" t="s">
        <v>243</v>
      </c>
      <c r="V41" s="345"/>
      <c r="W41" s="156"/>
      <c r="X41" s="156"/>
      <c r="Y41" s="156"/>
      <c r="Z41" s="156"/>
      <c r="AA41" s="156"/>
      <c r="AB41" s="155" t="s">
        <v>177</v>
      </c>
      <c r="AC41" s="156"/>
      <c r="AD41" s="79">
        <v>24</v>
      </c>
      <c r="AE41" s="156"/>
      <c r="AF41" s="1"/>
      <c r="AG41" s="1"/>
      <c r="AH41" s="1"/>
      <c r="AI41" s="654" t="s">
        <v>1050</v>
      </c>
      <c r="AQ41" s="1"/>
    </row>
    <row r="42" spans="2:43" ht="24.75" customHeight="1" thickBot="1">
      <c r="B42" s="653" t="s">
        <v>1058</v>
      </c>
      <c r="C42" s="874"/>
      <c r="D42" s="875"/>
      <c r="E42" s="875"/>
      <c r="F42" s="876"/>
      <c r="G42" s="161"/>
      <c r="H42" s="650"/>
      <c r="I42" s="651"/>
      <c r="J42" s="651"/>
      <c r="K42" s="651"/>
      <c r="L42" s="651"/>
      <c r="M42" s="160"/>
      <c r="N42" s="730"/>
      <c r="O42" s="729"/>
      <c r="P42" s="649"/>
      <c r="Q42" s="649"/>
      <c r="R42" s="649"/>
      <c r="S42" s="649"/>
      <c r="T42" s="649"/>
      <c r="U42" s="649"/>
      <c r="V42" s="649"/>
      <c r="W42" s="156"/>
      <c r="X42" s="156"/>
      <c r="Y42" s="156"/>
      <c r="Z42" s="156"/>
      <c r="AA42" s="156"/>
      <c r="AB42" s="157" t="s">
        <v>178</v>
      </c>
      <c r="AC42" s="156"/>
      <c r="AD42" s="79">
        <v>25</v>
      </c>
      <c r="AE42" s="156"/>
      <c r="AF42" s="1"/>
      <c r="AG42" s="1"/>
      <c r="AH42" s="1"/>
      <c r="AI42" s="731" t="s">
        <v>1078</v>
      </c>
      <c r="AQ42" s="1"/>
    </row>
    <row r="43" spans="13:43" ht="24" customHeight="1" thickBot="1">
      <c r="M43" s="1"/>
      <c r="N43" s="234"/>
      <c r="O43" s="98" t="s">
        <v>325</v>
      </c>
      <c r="P43" s="98" t="s">
        <v>325</v>
      </c>
      <c r="Q43" s="98"/>
      <c r="R43" s="98" t="s">
        <v>325</v>
      </c>
      <c r="S43" s="98" t="s">
        <v>325</v>
      </c>
      <c r="T43" s="98" t="s">
        <v>325</v>
      </c>
      <c r="U43" s="98" t="s">
        <v>325</v>
      </c>
      <c r="V43" s="98"/>
      <c r="W43" s="156"/>
      <c r="X43" s="156"/>
      <c r="Y43" s="156"/>
      <c r="Z43" s="156"/>
      <c r="AA43" s="156"/>
      <c r="AB43" s="157" t="s">
        <v>179</v>
      </c>
      <c r="AC43" s="156"/>
      <c r="AD43" s="79">
        <v>26</v>
      </c>
      <c r="AE43" s="156"/>
      <c r="AF43" s="1"/>
      <c r="AG43" s="1"/>
      <c r="AH43" s="1"/>
      <c r="AI43" s="732" t="s">
        <v>1079</v>
      </c>
      <c r="AJ43" s="1"/>
      <c r="AK43" s="1"/>
      <c r="AL43" s="1"/>
      <c r="AN43" s="1"/>
      <c r="AO43" s="1"/>
      <c r="AP43" s="1"/>
      <c r="AQ43" s="1"/>
    </row>
    <row r="44" spans="2:43" ht="15" customHeight="1">
      <c r="B44" s="955" t="s">
        <v>1080</v>
      </c>
      <c r="C44" s="957" t="s">
        <v>1103</v>
      </c>
      <c r="D44" s="958"/>
      <c r="E44" s="958"/>
      <c r="F44" s="959"/>
      <c r="H44" s="955" t="s">
        <v>1081</v>
      </c>
      <c r="I44" s="957"/>
      <c r="J44" s="958"/>
      <c r="K44" s="958"/>
      <c r="L44" s="959"/>
      <c r="M44" s="1"/>
      <c r="N44" s="234"/>
      <c r="O44" s="98" t="s">
        <v>50</v>
      </c>
      <c r="P44" s="98" t="s">
        <v>50</v>
      </c>
      <c r="Q44" s="98"/>
      <c r="R44" s="98" t="s">
        <v>50</v>
      </c>
      <c r="S44" s="98" t="s">
        <v>50</v>
      </c>
      <c r="T44" s="98" t="s">
        <v>50</v>
      </c>
      <c r="U44" s="98" t="s">
        <v>50</v>
      </c>
      <c r="V44" s="98"/>
      <c r="W44" s="156"/>
      <c r="X44" s="156"/>
      <c r="Y44" s="156"/>
      <c r="Z44" s="156"/>
      <c r="AA44" s="156"/>
      <c r="AB44" s="157" t="s">
        <v>579</v>
      </c>
      <c r="AC44" s="156"/>
      <c r="AD44" s="79">
        <v>27</v>
      </c>
      <c r="AE44" s="156"/>
      <c r="AF44" s="1"/>
      <c r="AG44" s="1"/>
      <c r="AH44" s="1"/>
      <c r="AI44" s="841" t="s">
        <v>313</v>
      </c>
      <c r="AJ44" s="1"/>
      <c r="AL44" s="1"/>
      <c r="AN44" s="1"/>
      <c r="AO44" s="1"/>
      <c r="AP44" s="1"/>
      <c r="AQ44" s="1"/>
    </row>
    <row r="45" spans="2:43" ht="18" customHeight="1" thickBot="1">
      <c r="B45" s="956"/>
      <c r="C45" s="960"/>
      <c r="D45" s="961"/>
      <c r="E45" s="961"/>
      <c r="F45" s="962"/>
      <c r="H45" s="956"/>
      <c r="I45" s="960"/>
      <c r="J45" s="961"/>
      <c r="K45" s="961"/>
      <c r="L45" s="962"/>
      <c r="M45" s="1"/>
      <c r="N45" s="234"/>
      <c r="O45" s="98" t="s">
        <v>326</v>
      </c>
      <c r="P45" s="98" t="s">
        <v>326</v>
      </c>
      <c r="Q45" s="98"/>
      <c r="R45" s="98" t="s">
        <v>326</v>
      </c>
      <c r="S45" s="98" t="s">
        <v>326</v>
      </c>
      <c r="T45" s="98" t="s">
        <v>326</v>
      </c>
      <c r="U45" s="98" t="s">
        <v>326</v>
      </c>
      <c r="V45" s="98"/>
      <c r="W45" s="156"/>
      <c r="X45" s="156"/>
      <c r="Y45" s="156"/>
      <c r="Z45" s="156"/>
      <c r="AA45" s="156"/>
      <c r="AB45" s="157" t="s">
        <v>580</v>
      </c>
      <c r="AC45" s="156"/>
      <c r="AD45" s="79">
        <v>28</v>
      </c>
      <c r="AE45" s="156"/>
      <c r="AF45" s="1"/>
      <c r="AG45" s="1"/>
      <c r="AH45" s="1"/>
      <c r="AI45" s="842"/>
      <c r="AJ45" s="1"/>
      <c r="AL45" s="1"/>
      <c r="AN45" s="1"/>
      <c r="AO45" s="1"/>
      <c r="AP45" s="1"/>
      <c r="AQ45" s="1"/>
    </row>
    <row r="46" spans="2:43" ht="9" customHeight="1" thickBot="1">
      <c r="B46" s="46"/>
      <c r="C46" s="207"/>
      <c r="D46" s="1"/>
      <c r="G46" s="1"/>
      <c r="H46" s="1"/>
      <c r="I46" s="1"/>
      <c r="J46" s="1"/>
      <c r="M46" s="1"/>
      <c r="N46" s="234"/>
      <c r="O46" s="98" t="s">
        <v>159</v>
      </c>
      <c r="P46" s="98" t="s">
        <v>159</v>
      </c>
      <c r="Q46" s="98"/>
      <c r="R46" s="98" t="s">
        <v>159</v>
      </c>
      <c r="S46" s="98" t="s">
        <v>159</v>
      </c>
      <c r="T46" s="98" t="s">
        <v>159</v>
      </c>
      <c r="U46" s="98" t="s">
        <v>159</v>
      </c>
      <c r="V46" s="98"/>
      <c r="W46" s="156"/>
      <c r="X46" s="156"/>
      <c r="Y46" s="156"/>
      <c r="Z46" s="156"/>
      <c r="AA46" s="156"/>
      <c r="AB46" s="157" t="s">
        <v>99</v>
      </c>
      <c r="AC46" s="156"/>
      <c r="AD46" s="79">
        <v>29</v>
      </c>
      <c r="AE46" s="156"/>
      <c r="AF46" s="1"/>
      <c r="AG46" s="1"/>
      <c r="AH46" s="1"/>
      <c r="AI46" s="842"/>
      <c r="AJ46" s="1"/>
      <c r="AK46" s="1"/>
      <c r="AL46" s="1"/>
      <c r="AM46" s="1"/>
      <c r="AN46" s="1"/>
      <c r="AO46" s="1"/>
      <c r="AP46" s="1"/>
      <c r="AQ46" s="1"/>
    </row>
    <row r="47" spans="2:43" ht="30" customHeight="1" thickBot="1">
      <c r="B47" s="501" t="s">
        <v>1062</v>
      </c>
      <c r="C47" s="831">
        <v>42672</v>
      </c>
      <c r="D47" s="832"/>
      <c r="E47" s="832"/>
      <c r="F47" s="833"/>
      <c r="G47" s="1"/>
      <c r="H47" s="501" t="s">
        <v>150</v>
      </c>
      <c r="I47" s="950" t="s">
        <v>1104</v>
      </c>
      <c r="J47" s="951"/>
      <c r="K47" s="951"/>
      <c r="L47" s="952"/>
      <c r="M47" s="1"/>
      <c r="N47" s="234"/>
      <c r="O47" s="98" t="s">
        <v>69</v>
      </c>
      <c r="P47" s="98" t="s">
        <v>69</v>
      </c>
      <c r="Q47" s="98"/>
      <c r="R47" s="98" t="s">
        <v>69</v>
      </c>
      <c r="S47" s="98" t="s">
        <v>69</v>
      </c>
      <c r="T47" s="98" t="s">
        <v>69</v>
      </c>
      <c r="U47" s="98" t="s">
        <v>69</v>
      </c>
      <c r="V47" s="98"/>
      <c r="W47" s="156"/>
      <c r="X47" s="156"/>
      <c r="Y47" s="156"/>
      <c r="Z47" s="156"/>
      <c r="AA47" s="156"/>
      <c r="AB47" s="157" t="s">
        <v>581</v>
      </c>
      <c r="AC47" s="156"/>
      <c r="AD47" s="79">
        <v>30</v>
      </c>
      <c r="AE47" s="156"/>
      <c r="AF47" s="1"/>
      <c r="AG47" s="1"/>
      <c r="AH47" s="1"/>
      <c r="AI47" s="842" t="s">
        <v>314</v>
      </c>
      <c r="AJ47" s="1"/>
      <c r="AK47" s="1"/>
      <c r="AL47" s="1"/>
      <c r="AM47" s="1"/>
      <c r="AN47" s="1"/>
      <c r="AO47" s="1"/>
      <c r="AP47" s="1"/>
      <c r="AQ47" s="1"/>
    </row>
    <row r="48" spans="2:43" ht="9" customHeight="1" thickBot="1">
      <c r="B48" s="1"/>
      <c r="C48" s="1"/>
      <c r="D48" s="1"/>
      <c r="E48" s="160"/>
      <c r="F48" s="160"/>
      <c r="G48" s="1"/>
      <c r="H48" s="1"/>
      <c r="I48" s="1"/>
      <c r="J48" s="1"/>
      <c r="K48" s="1"/>
      <c r="L48" s="1"/>
      <c r="M48" s="1"/>
      <c r="N48" s="111"/>
      <c r="O48" s="98" t="s">
        <v>1069</v>
      </c>
      <c r="P48" s="98" t="s">
        <v>1069</v>
      </c>
      <c r="Q48" s="98"/>
      <c r="R48" s="98" t="s">
        <v>1069</v>
      </c>
      <c r="S48" s="98" t="s">
        <v>1069</v>
      </c>
      <c r="T48" s="98" t="s">
        <v>1069</v>
      </c>
      <c r="U48" s="98" t="s">
        <v>1069</v>
      </c>
      <c r="V48" s="98"/>
      <c r="W48" s="158"/>
      <c r="X48" s="158"/>
      <c r="Y48" s="158"/>
      <c r="Z48" s="158"/>
      <c r="AA48" s="158"/>
      <c r="AB48" s="151" t="s">
        <v>582</v>
      </c>
      <c r="AC48" s="158"/>
      <c r="AD48" s="79">
        <v>31</v>
      </c>
      <c r="AE48" s="158"/>
      <c r="AF48" s="1"/>
      <c r="AG48" s="1"/>
      <c r="AH48" s="1"/>
      <c r="AI48" s="842"/>
      <c r="AJ48" s="1"/>
      <c r="AK48" s="1"/>
      <c r="AL48" s="1"/>
      <c r="AM48" s="1"/>
      <c r="AN48" s="1"/>
      <c r="AO48" s="1"/>
      <c r="AP48" s="1"/>
      <c r="AQ48" s="1"/>
    </row>
    <row r="49" spans="2:39" ht="30" customHeight="1" thickBot="1">
      <c r="B49" s="501" t="s">
        <v>140</v>
      </c>
      <c r="C49" s="940">
        <v>0.4583333333333333</v>
      </c>
      <c r="D49" s="941"/>
      <c r="E49" s="941"/>
      <c r="F49" s="942"/>
      <c r="H49" s="501" t="s">
        <v>141</v>
      </c>
      <c r="I49" s="940">
        <v>0.042361111111111106</v>
      </c>
      <c r="J49" s="941"/>
      <c r="K49" s="941"/>
      <c r="L49" s="942"/>
      <c r="M49" s="1"/>
      <c r="N49" s="111"/>
      <c r="O49" s="98" t="s">
        <v>328</v>
      </c>
      <c r="P49" s="98" t="s">
        <v>328</v>
      </c>
      <c r="Q49" s="98"/>
      <c r="R49" s="98" t="s">
        <v>328</v>
      </c>
      <c r="S49" s="98" t="s">
        <v>328</v>
      </c>
      <c r="T49" s="98" t="s">
        <v>328</v>
      </c>
      <c r="U49" s="98" t="s">
        <v>328</v>
      </c>
      <c r="V49" s="98"/>
      <c r="W49" s="79"/>
      <c r="X49" s="79"/>
      <c r="Y49" s="79"/>
      <c r="Z49" s="79"/>
      <c r="AA49" s="79"/>
      <c r="AB49" s="151" t="s">
        <v>583</v>
      </c>
      <c r="AC49" s="79"/>
      <c r="AD49" s="79">
        <v>32</v>
      </c>
      <c r="AE49" s="79"/>
      <c r="AF49" s="1"/>
      <c r="AG49" s="1"/>
      <c r="AH49" s="1"/>
      <c r="AI49" s="843" t="s">
        <v>315</v>
      </c>
      <c r="AJ49" s="1"/>
      <c r="AK49" s="1"/>
      <c r="AL49" s="1"/>
      <c r="AM49" s="1"/>
    </row>
    <row r="50" spans="2:43" ht="9" customHeight="1" thickBot="1">
      <c r="B50" s="1"/>
      <c r="C50" s="1"/>
      <c r="D50" s="160"/>
      <c r="E50" s="1"/>
      <c r="F50" s="1"/>
      <c r="G50" s="160"/>
      <c r="H50" s="1"/>
      <c r="I50" s="1"/>
      <c r="J50" s="1"/>
      <c r="K50" s="1"/>
      <c r="L50" s="1"/>
      <c r="M50" s="1"/>
      <c r="N50" s="111"/>
      <c r="O50" s="98" t="s">
        <v>329</v>
      </c>
      <c r="P50" s="98" t="s">
        <v>329</v>
      </c>
      <c r="Q50" s="98"/>
      <c r="R50" s="98" t="s">
        <v>329</v>
      </c>
      <c r="S50" s="98" t="s">
        <v>329</v>
      </c>
      <c r="T50" s="98" t="s">
        <v>329</v>
      </c>
      <c r="U50" s="98" t="s">
        <v>329</v>
      </c>
      <c r="V50" s="98"/>
      <c r="W50" s="79"/>
      <c r="X50" s="79"/>
      <c r="Y50" s="79"/>
      <c r="Z50" s="79"/>
      <c r="AA50" s="79"/>
      <c r="AB50" s="151" t="s">
        <v>584</v>
      </c>
      <c r="AC50" s="79"/>
      <c r="AD50" s="79">
        <v>33</v>
      </c>
      <c r="AE50" s="79"/>
      <c r="AF50" s="1"/>
      <c r="AG50" s="1"/>
      <c r="AH50" s="1"/>
      <c r="AI50" s="842"/>
      <c r="AJ50" s="1"/>
      <c r="AK50" s="1"/>
      <c r="AL50" s="1"/>
      <c r="AM50" s="1"/>
      <c r="AN50" s="1"/>
      <c r="AO50" s="1"/>
      <c r="AP50" s="1"/>
      <c r="AQ50" s="1"/>
    </row>
    <row r="51" spans="2:43" ht="26.25" customHeight="1">
      <c r="B51" s="963" t="s">
        <v>1120</v>
      </c>
      <c r="C51" s="964"/>
      <c r="D51" s="964"/>
      <c r="E51" s="964"/>
      <c r="F51" s="965"/>
      <c r="G51" s="1"/>
      <c r="H51" s="963" t="s">
        <v>1121</v>
      </c>
      <c r="I51" s="964"/>
      <c r="J51" s="964"/>
      <c r="K51" s="964"/>
      <c r="L51" s="965"/>
      <c r="M51" s="1"/>
      <c r="N51" s="111"/>
      <c r="O51" s="98" t="s">
        <v>85</v>
      </c>
      <c r="P51" s="98" t="s">
        <v>85</v>
      </c>
      <c r="Q51" s="98"/>
      <c r="R51" s="98" t="s">
        <v>85</v>
      </c>
      <c r="S51" s="98" t="s">
        <v>85</v>
      </c>
      <c r="T51" s="98" t="s">
        <v>85</v>
      </c>
      <c r="U51" s="98" t="s">
        <v>85</v>
      </c>
      <c r="V51" s="98"/>
      <c r="W51" s="79"/>
      <c r="X51" s="79"/>
      <c r="Y51" s="79"/>
      <c r="Z51" s="79"/>
      <c r="AA51" s="79"/>
      <c r="AB51" s="151" t="s">
        <v>180</v>
      </c>
      <c r="AC51" s="79"/>
      <c r="AD51" s="79">
        <v>34</v>
      </c>
      <c r="AE51" s="79"/>
      <c r="AF51" s="1"/>
      <c r="AG51" s="1"/>
      <c r="AH51" s="1"/>
      <c r="AI51" s="842"/>
      <c r="AJ51" s="1"/>
      <c r="AK51" s="1"/>
      <c r="AL51" s="1"/>
      <c r="AM51" s="1"/>
      <c r="AN51" s="1"/>
      <c r="AO51" s="1"/>
      <c r="AP51" s="1"/>
      <c r="AQ51" s="1"/>
    </row>
    <row r="52" spans="2:43" ht="19.5" customHeight="1" thickBot="1">
      <c r="B52" s="862" t="s">
        <v>1048</v>
      </c>
      <c r="C52" s="863"/>
      <c r="D52" s="863"/>
      <c r="E52" s="863"/>
      <c r="F52" s="864"/>
      <c r="G52" s="1"/>
      <c r="H52" s="862" t="s">
        <v>1049</v>
      </c>
      <c r="I52" s="863"/>
      <c r="J52" s="863"/>
      <c r="K52" s="863"/>
      <c r="L52" s="864"/>
      <c r="M52" s="1"/>
      <c r="N52" s="111"/>
      <c r="O52" s="509" t="s">
        <v>88</v>
      </c>
      <c r="P52" s="509" t="s">
        <v>88</v>
      </c>
      <c r="Q52" s="509"/>
      <c r="R52" s="509" t="s">
        <v>88</v>
      </c>
      <c r="S52" s="509" t="s">
        <v>88</v>
      </c>
      <c r="T52" s="509" t="s">
        <v>88</v>
      </c>
      <c r="U52" s="509" t="s">
        <v>88</v>
      </c>
      <c r="V52" s="509"/>
      <c r="W52" s="79"/>
      <c r="X52" s="79"/>
      <c r="Y52" s="79"/>
      <c r="Z52" s="79"/>
      <c r="AA52" s="79"/>
      <c r="AB52" s="151" t="s">
        <v>585</v>
      </c>
      <c r="AC52" s="79"/>
      <c r="AD52" s="79">
        <v>35</v>
      </c>
      <c r="AE52" s="79"/>
      <c r="AF52" s="1"/>
      <c r="AG52" s="1"/>
      <c r="AH52" s="1"/>
      <c r="AI52" s="844"/>
      <c r="AJ52" s="1"/>
      <c r="AK52" s="1"/>
      <c r="AL52" s="1"/>
      <c r="AM52" s="1"/>
      <c r="AN52" s="1"/>
      <c r="AO52" s="1"/>
      <c r="AP52" s="1"/>
      <c r="AQ52" s="1"/>
    </row>
    <row r="53" spans="2:43" ht="9" customHeight="1" thickBo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11"/>
      <c r="O53"/>
      <c r="P53"/>
      <c r="Q53"/>
      <c r="R53"/>
      <c r="S53"/>
      <c r="T53"/>
      <c r="U53"/>
      <c r="V53"/>
      <c r="W53" s="79"/>
      <c r="X53" s="79"/>
      <c r="Y53" s="79"/>
      <c r="Z53" s="79"/>
      <c r="AA53" s="79"/>
      <c r="AB53" s="151" t="s">
        <v>526</v>
      </c>
      <c r="AC53" s="79"/>
      <c r="AD53" s="79">
        <v>36</v>
      </c>
      <c r="AE53" s="79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2:43" ht="9" customHeight="1" thickBo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11"/>
      <c r="O54"/>
      <c r="P54"/>
      <c r="Q54"/>
      <c r="R54"/>
      <c r="S54"/>
      <c r="T54"/>
      <c r="U54"/>
      <c r="V54"/>
      <c r="W54" s="79"/>
      <c r="X54" s="79"/>
      <c r="Y54" s="79"/>
      <c r="Z54" s="79"/>
      <c r="AA54" s="79"/>
      <c r="AB54" s="151" t="s">
        <v>181</v>
      </c>
      <c r="AC54" s="79"/>
      <c r="AD54" s="79">
        <v>37</v>
      </c>
      <c r="AE54" s="79"/>
      <c r="AF54" s="1"/>
      <c r="AG54" s="1"/>
      <c r="AH54" s="1"/>
      <c r="AI54" s="836" t="s">
        <v>1047</v>
      </c>
      <c r="AJ54" s="1"/>
      <c r="AK54" s="1"/>
      <c r="AL54" s="1"/>
      <c r="AM54" s="1"/>
      <c r="AN54" s="1"/>
      <c r="AO54" s="1"/>
      <c r="AP54" s="1"/>
      <c r="AQ54" s="1"/>
    </row>
    <row r="55" spans="3:43" ht="22.5" customHeight="1" thickBot="1">
      <c r="C55" s="953" t="s">
        <v>1046</v>
      </c>
      <c r="D55" s="954"/>
      <c r="E55" s="954"/>
      <c r="F55" s="954"/>
      <c r="G55" s="954"/>
      <c r="H55" s="954"/>
      <c r="I55" s="831">
        <v>43646</v>
      </c>
      <c r="J55" s="832"/>
      <c r="K55" s="832"/>
      <c r="L55" s="833"/>
      <c r="M55" s="648"/>
      <c r="N55" s="111"/>
      <c r="O55"/>
      <c r="P55"/>
      <c r="Q55"/>
      <c r="R55"/>
      <c r="S55"/>
      <c r="T55"/>
      <c r="U55"/>
      <c r="V55"/>
      <c r="W55" s="79"/>
      <c r="X55" s="79"/>
      <c r="Y55" s="79"/>
      <c r="Z55" s="79"/>
      <c r="AA55" s="79"/>
      <c r="AB55" s="151" t="s">
        <v>586</v>
      </c>
      <c r="AC55" s="79"/>
      <c r="AD55" s="79">
        <v>38</v>
      </c>
      <c r="AE55" s="79"/>
      <c r="AF55" s="1"/>
      <c r="AG55" s="1"/>
      <c r="AH55" s="1"/>
      <c r="AI55" s="837"/>
      <c r="AJ55" s="1"/>
      <c r="AK55" s="1"/>
      <c r="AL55" s="1"/>
      <c r="AM55" s="1"/>
      <c r="AN55" s="1"/>
      <c r="AO55" s="1"/>
      <c r="AP55" s="1"/>
      <c r="AQ55" s="1"/>
    </row>
    <row r="56" spans="2:43" ht="9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11"/>
      <c r="O56"/>
      <c r="P56"/>
      <c r="Q56"/>
      <c r="R56"/>
      <c r="S56"/>
      <c r="T56"/>
      <c r="U56"/>
      <c r="V56"/>
      <c r="W56" s="79"/>
      <c r="X56" s="79"/>
      <c r="Y56" s="79"/>
      <c r="Z56" s="79"/>
      <c r="AA56" s="79"/>
      <c r="AB56" s="155" t="s">
        <v>182</v>
      </c>
      <c r="AC56" s="79"/>
      <c r="AD56" s="79">
        <v>39</v>
      </c>
      <c r="AE56" s="79"/>
      <c r="AF56" s="1"/>
      <c r="AG56" s="1"/>
      <c r="AH56" s="1"/>
      <c r="AI56" s="838"/>
      <c r="AJ56" s="1"/>
      <c r="AK56" s="1"/>
      <c r="AL56" s="1"/>
      <c r="AM56" s="1"/>
      <c r="AN56" s="1"/>
      <c r="AO56" s="1"/>
      <c r="AP56" s="1"/>
      <c r="AQ56" s="1"/>
    </row>
    <row r="57" spans="2:43" ht="9" customHeight="1" thickBo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11"/>
      <c r="O57"/>
      <c r="P57"/>
      <c r="Q57"/>
      <c r="R57"/>
      <c r="S57"/>
      <c r="T57"/>
      <c r="U57"/>
      <c r="V57"/>
      <c r="W57" s="79"/>
      <c r="X57" s="79"/>
      <c r="Y57" s="79"/>
      <c r="Z57" s="79"/>
      <c r="AA57" s="79"/>
      <c r="AB57" s="151" t="s">
        <v>572</v>
      </c>
      <c r="AC57" s="79"/>
      <c r="AD57" s="79">
        <v>40</v>
      </c>
      <c r="AE57" s="79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38" ht="21.75" customHeight="1">
      <c r="B58" s="884" t="s">
        <v>1061</v>
      </c>
      <c r="C58" s="885"/>
      <c r="D58" s="885"/>
      <c r="E58" s="885"/>
      <c r="F58" s="886"/>
      <c r="G58" s="211"/>
      <c r="H58" s="884" t="s">
        <v>1060</v>
      </c>
      <c r="I58" s="885"/>
      <c r="J58" s="885"/>
      <c r="K58" s="885"/>
      <c r="L58" s="886"/>
      <c r="M58" s="1"/>
      <c r="N58" s="235"/>
      <c r="W58" s="79"/>
      <c r="X58" s="79"/>
      <c r="Y58" s="79"/>
      <c r="Z58" s="79"/>
      <c r="AA58" s="79"/>
      <c r="AB58" s="151" t="s">
        <v>561</v>
      </c>
      <c r="AC58" s="79"/>
      <c r="AD58" s="79">
        <v>41</v>
      </c>
      <c r="AE58" s="79"/>
      <c r="AF58" s="1"/>
      <c r="AG58" s="1"/>
      <c r="AH58" s="1"/>
      <c r="AI58" s="1"/>
      <c r="AJ58" s="1"/>
      <c r="AK58" s="1"/>
      <c r="AL58" s="1"/>
    </row>
    <row r="59" spans="2:43" ht="15" customHeight="1">
      <c r="B59" s="865" t="s">
        <v>121</v>
      </c>
      <c r="C59" s="866"/>
      <c r="D59" s="866"/>
      <c r="E59" s="866"/>
      <c r="F59" s="867"/>
      <c r="G59" s="178"/>
      <c r="H59" s="865" t="s">
        <v>121</v>
      </c>
      <c r="I59" s="866"/>
      <c r="J59" s="866"/>
      <c r="K59" s="866"/>
      <c r="L59" s="867"/>
      <c r="M59" s="1"/>
      <c r="N59" s="236"/>
      <c r="W59" s="152"/>
      <c r="X59" s="152"/>
      <c r="Y59" s="152"/>
      <c r="Z59" s="152"/>
      <c r="AA59" s="152"/>
      <c r="AB59" s="151" t="s">
        <v>183</v>
      </c>
      <c r="AC59" s="152"/>
      <c r="AD59" s="79">
        <v>42</v>
      </c>
      <c r="AE59" s="152"/>
      <c r="AF59" s="1"/>
      <c r="AG59" s="1"/>
      <c r="AH59" s="1"/>
      <c r="AJ59" s="1"/>
      <c r="AK59" s="1"/>
      <c r="AL59" s="1"/>
      <c r="AM59" s="1"/>
      <c r="AN59" s="1"/>
      <c r="AO59" s="1"/>
      <c r="AP59" s="1"/>
      <c r="AQ59" s="1"/>
    </row>
    <row r="60" spans="2:43" ht="19.5" customHeight="1">
      <c r="B60" s="947"/>
      <c r="C60" s="948"/>
      <c r="D60" s="948"/>
      <c r="E60" s="948"/>
      <c r="F60" s="949"/>
      <c r="G60" s="177"/>
      <c r="H60" s="947"/>
      <c r="I60" s="948"/>
      <c r="J60" s="948"/>
      <c r="K60" s="948"/>
      <c r="L60" s="949"/>
      <c r="M60" s="1"/>
      <c r="N60" s="235"/>
      <c r="W60" s="79"/>
      <c r="X60" s="79"/>
      <c r="Y60" s="79"/>
      <c r="Z60" s="79"/>
      <c r="AA60" s="79"/>
      <c r="AB60" s="151" t="s">
        <v>113</v>
      </c>
      <c r="AC60" s="79"/>
      <c r="AD60" s="79">
        <v>43</v>
      </c>
      <c r="AE60" s="79"/>
      <c r="AF60" s="1"/>
      <c r="AG60" s="1"/>
      <c r="AH60" s="1"/>
      <c r="AJ60" s="1"/>
      <c r="AK60" s="1"/>
      <c r="AL60" s="1"/>
      <c r="AM60" s="1"/>
      <c r="AP60" s="1"/>
      <c r="AQ60" s="1"/>
    </row>
    <row r="61" spans="2:43" ht="15" customHeight="1">
      <c r="B61" s="946" t="s">
        <v>122</v>
      </c>
      <c r="C61" s="866"/>
      <c r="D61" s="866"/>
      <c r="E61" s="866"/>
      <c r="F61" s="867"/>
      <c r="G61" s="178"/>
      <c r="H61" s="865" t="s">
        <v>123</v>
      </c>
      <c r="I61" s="866"/>
      <c r="J61" s="866"/>
      <c r="K61" s="866"/>
      <c r="L61" s="867"/>
      <c r="M61" s="1"/>
      <c r="N61" s="235"/>
      <c r="W61" s="79"/>
      <c r="X61" s="79"/>
      <c r="Y61" s="79"/>
      <c r="Z61" s="79"/>
      <c r="AA61" s="79"/>
      <c r="AB61" s="151" t="s">
        <v>114</v>
      </c>
      <c r="AC61" s="79"/>
      <c r="AD61" s="79">
        <v>44</v>
      </c>
      <c r="AE61" s="79"/>
      <c r="AF61" s="1"/>
      <c r="AG61" s="1"/>
      <c r="AH61" s="1"/>
      <c r="AJ61" s="1"/>
      <c r="AK61" s="1"/>
      <c r="AL61" s="1"/>
      <c r="AM61" s="1"/>
      <c r="AP61" s="1"/>
      <c r="AQ61" s="1"/>
    </row>
    <row r="62" spans="2:43" ht="19.5" customHeight="1" thickBot="1">
      <c r="B62" s="943"/>
      <c r="C62" s="944"/>
      <c r="D62" s="944"/>
      <c r="E62" s="944"/>
      <c r="F62" s="945"/>
      <c r="G62" s="177"/>
      <c r="H62" s="943"/>
      <c r="I62" s="944"/>
      <c r="J62" s="944"/>
      <c r="K62" s="944"/>
      <c r="L62" s="945"/>
      <c r="M62" s="1"/>
      <c r="N62" s="111"/>
      <c r="W62" s="79"/>
      <c r="X62" s="79"/>
      <c r="Y62" s="79"/>
      <c r="Z62" s="79"/>
      <c r="AA62" s="79"/>
      <c r="AB62" s="151" t="s">
        <v>184</v>
      </c>
      <c r="AC62" s="79"/>
      <c r="AD62" s="79">
        <v>45</v>
      </c>
      <c r="AE62" s="79"/>
      <c r="AF62" s="1"/>
      <c r="AG62" s="1"/>
      <c r="AH62" s="1"/>
      <c r="AJ62" s="1"/>
      <c r="AK62" s="1"/>
      <c r="AL62" s="1"/>
      <c r="AM62" s="1"/>
      <c r="AN62" s="1"/>
      <c r="AO62" s="1"/>
      <c r="AP62" s="1"/>
      <c r="AQ62" s="1"/>
    </row>
    <row r="63" spans="2:46" ht="12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11"/>
      <c r="W63" s="79"/>
      <c r="X63" s="79"/>
      <c r="Y63" s="79"/>
      <c r="Z63" s="79"/>
      <c r="AA63" s="79"/>
      <c r="AB63" s="151" t="s">
        <v>587</v>
      </c>
      <c r="AC63" s="79"/>
      <c r="AD63" s="79">
        <v>46</v>
      </c>
      <c r="AE63" s="79"/>
      <c r="AF63" s="1"/>
      <c r="AG63" s="1"/>
      <c r="AH63" s="1"/>
      <c r="AJ63" s="1"/>
      <c r="AK63" s="1"/>
      <c r="AL63" s="1"/>
      <c r="AM63" s="1"/>
      <c r="AN63" s="1"/>
      <c r="AO63" s="1"/>
      <c r="AP63" s="1"/>
      <c r="AQ63" s="1"/>
      <c r="AS63" s="1"/>
      <c r="AT63" s="1"/>
    </row>
    <row r="64" spans="2:46" ht="12.75" customHeight="1" thickBo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11"/>
      <c r="W64" s="79"/>
      <c r="X64" s="79"/>
      <c r="Y64" s="79"/>
      <c r="Z64" s="79"/>
      <c r="AA64" s="79"/>
      <c r="AB64" s="151" t="s">
        <v>31</v>
      </c>
      <c r="AC64" s="79"/>
      <c r="AD64" s="79">
        <v>47</v>
      </c>
      <c r="AE64" s="79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S64" s="1"/>
      <c r="AT64" s="1"/>
    </row>
    <row r="65" spans="2:46" ht="26.25">
      <c r="B65" s="868" t="s">
        <v>311</v>
      </c>
      <c r="C65" s="869"/>
      <c r="D65" s="869"/>
      <c r="E65" s="869"/>
      <c r="F65" s="869"/>
      <c r="G65" s="869"/>
      <c r="H65" s="869"/>
      <c r="I65" s="869"/>
      <c r="J65" s="869"/>
      <c r="K65" s="869"/>
      <c r="L65" s="870"/>
      <c r="M65" s="1"/>
      <c r="N65" s="111"/>
      <c r="W65" s="79"/>
      <c r="X65" s="79"/>
      <c r="Y65" s="79"/>
      <c r="Z65" s="79"/>
      <c r="AA65" s="79"/>
      <c r="AB65" s="151" t="s">
        <v>185</v>
      </c>
      <c r="AC65" s="79"/>
      <c r="AD65" s="79">
        <v>48</v>
      </c>
      <c r="AE65" s="79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S65" s="1"/>
      <c r="AT65" s="1"/>
    </row>
    <row r="66" spans="2:46" ht="6" customHeight="1">
      <c r="B66" s="424"/>
      <c r="C66" s="425"/>
      <c r="D66" s="425"/>
      <c r="E66" s="425"/>
      <c r="F66" s="425"/>
      <c r="G66" s="425"/>
      <c r="H66" s="425"/>
      <c r="I66" s="425"/>
      <c r="J66" s="425"/>
      <c r="K66" s="425"/>
      <c r="L66" s="426"/>
      <c r="M66" s="1"/>
      <c r="N66" s="111"/>
      <c r="W66" s="79"/>
      <c r="X66" s="79"/>
      <c r="Y66" s="79"/>
      <c r="Z66" s="79"/>
      <c r="AA66" s="79"/>
      <c r="AB66" s="151" t="s">
        <v>444</v>
      </c>
      <c r="AC66" s="79"/>
      <c r="AD66" s="79">
        <v>49</v>
      </c>
      <c r="AE66" s="79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S66" s="1"/>
      <c r="AT66" s="1"/>
    </row>
    <row r="67" spans="2:38" ht="18" customHeight="1">
      <c r="B67" s="855" t="s">
        <v>5</v>
      </c>
      <c r="C67" s="856"/>
      <c r="D67" s="856"/>
      <c r="E67" s="856"/>
      <c r="F67" s="857"/>
      <c r="G67" s="422"/>
      <c r="H67" s="872" t="s">
        <v>6</v>
      </c>
      <c r="I67" s="856"/>
      <c r="J67" s="856"/>
      <c r="K67" s="856"/>
      <c r="L67" s="873"/>
      <c r="M67" s="1"/>
      <c r="N67" s="111"/>
      <c r="W67" s="79"/>
      <c r="X67" s="79"/>
      <c r="Y67" s="79"/>
      <c r="Z67" s="79"/>
      <c r="AA67" s="79"/>
      <c r="AB67" s="151" t="s">
        <v>104</v>
      </c>
      <c r="AC67" s="79"/>
      <c r="AD67" s="79">
        <v>50</v>
      </c>
      <c r="AE67" s="79"/>
      <c r="AF67" s="1"/>
      <c r="AG67" s="1"/>
      <c r="AH67" s="1"/>
      <c r="AJ67" s="1"/>
      <c r="AK67" s="1"/>
      <c r="AL67" s="1"/>
    </row>
    <row r="68" spans="2:38" ht="18" customHeight="1" thickBot="1">
      <c r="B68" s="427" t="s">
        <v>20</v>
      </c>
      <c r="C68" s="849" t="s">
        <v>302</v>
      </c>
      <c r="D68" s="850"/>
      <c r="E68" s="858" t="s">
        <v>303</v>
      </c>
      <c r="F68" s="871"/>
      <c r="G68" s="423"/>
      <c r="H68" s="428" t="s">
        <v>20</v>
      </c>
      <c r="I68" s="849" t="s">
        <v>302</v>
      </c>
      <c r="J68" s="850"/>
      <c r="K68" s="858" t="s">
        <v>303</v>
      </c>
      <c r="L68" s="859"/>
      <c r="M68" s="1"/>
      <c r="N68" s="111"/>
      <c r="O68" s="158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151" t="s">
        <v>588</v>
      </c>
      <c r="AC68" s="79"/>
      <c r="AD68" s="79">
        <v>51</v>
      </c>
      <c r="AE68" s="79"/>
      <c r="AF68" s="1"/>
      <c r="AG68" s="1"/>
      <c r="AH68" s="1"/>
      <c r="AJ68" s="1"/>
      <c r="AK68" s="1"/>
      <c r="AL68" s="1"/>
    </row>
    <row r="69" spans="2:38" ht="19.5" customHeight="1" thickBot="1">
      <c r="B69" s="662" t="str">
        <f>$B$5</f>
        <v>Kaigl Karol</v>
      </c>
      <c r="C69" s="851"/>
      <c r="D69" s="852"/>
      <c r="E69" s="845"/>
      <c r="F69" s="877"/>
      <c r="G69" s="431" t="s">
        <v>294</v>
      </c>
      <c r="H69" s="660" t="str">
        <f>$H$5</f>
        <v>Beck Karol</v>
      </c>
      <c r="I69" s="851"/>
      <c r="J69" s="852"/>
      <c r="K69" s="845"/>
      <c r="L69" s="846"/>
      <c r="M69" s="1"/>
      <c r="N69" s="224"/>
      <c r="O69" s="238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1" t="s">
        <v>186</v>
      </c>
      <c r="AC69" s="152"/>
      <c r="AD69" s="79">
        <v>52</v>
      </c>
      <c r="AE69" s="152"/>
      <c r="AF69" s="1"/>
      <c r="AG69" s="1"/>
      <c r="AH69" s="1"/>
      <c r="AI69" s="834" t="s">
        <v>309</v>
      </c>
      <c r="AJ69" s="1"/>
      <c r="AK69" s="1"/>
      <c r="AL69" s="1"/>
    </row>
    <row r="70" spans="2:38" ht="19.5" customHeight="1">
      <c r="B70" s="457">
        <f>IF($B$7="","",$B$9)</f>
      </c>
      <c r="C70" s="853"/>
      <c r="D70" s="854"/>
      <c r="E70" s="847"/>
      <c r="F70" s="878"/>
      <c r="G70" s="461" t="s">
        <v>295</v>
      </c>
      <c r="H70" s="459">
        <f>IF($H$7="","",$H$9)</f>
      </c>
      <c r="I70" s="853"/>
      <c r="J70" s="854"/>
      <c r="K70" s="847"/>
      <c r="L70" s="848"/>
      <c r="M70" s="1"/>
      <c r="N70" s="111"/>
      <c r="O70" s="344" t="s">
        <v>244</v>
      </c>
      <c r="P70" s="344" t="s">
        <v>245</v>
      </c>
      <c r="Q70" s="344"/>
      <c r="R70" s="344"/>
      <c r="S70" s="344" t="s">
        <v>246</v>
      </c>
      <c r="T70" s="344" t="s">
        <v>247</v>
      </c>
      <c r="U70" s="344" t="s">
        <v>248</v>
      </c>
      <c r="V70" s="344" t="s">
        <v>249</v>
      </c>
      <c r="W70" s="344" t="s">
        <v>250</v>
      </c>
      <c r="X70" s="344" t="s">
        <v>251</v>
      </c>
      <c r="Y70" s="344"/>
      <c r="Z70" s="230"/>
      <c r="AA70" s="230"/>
      <c r="AB70" s="151" t="s">
        <v>589</v>
      </c>
      <c r="AC70" s="79"/>
      <c r="AD70" s="79">
        <v>53</v>
      </c>
      <c r="AE70" s="79"/>
      <c r="AF70" s="1"/>
      <c r="AG70" s="1"/>
      <c r="AH70" s="1"/>
      <c r="AI70" s="835"/>
      <c r="AJ70" s="1"/>
      <c r="AK70" s="1"/>
      <c r="AL70" s="1"/>
    </row>
    <row r="71" spans="2:38" ht="19.5" customHeight="1">
      <c r="B71" s="663" t="str">
        <f>$B$11</f>
        <v>Šárközi Ľudovít</v>
      </c>
      <c r="C71" s="853"/>
      <c r="D71" s="854"/>
      <c r="E71" s="847"/>
      <c r="F71" s="878"/>
      <c r="G71" s="431" t="s">
        <v>294</v>
      </c>
      <c r="H71" s="661" t="str">
        <f>$H$11</f>
        <v>Benkovský Jozef</v>
      </c>
      <c r="I71" s="853"/>
      <c r="J71" s="854"/>
      <c r="K71" s="847"/>
      <c r="L71" s="848"/>
      <c r="M71" s="1"/>
      <c r="N71" s="111"/>
      <c r="O71" s="98" t="s">
        <v>346</v>
      </c>
      <c r="P71" s="98" t="s">
        <v>346</v>
      </c>
      <c r="Q71" s="98"/>
      <c r="R71" s="239"/>
      <c r="S71" s="98" t="s">
        <v>346</v>
      </c>
      <c r="T71" s="98" t="s">
        <v>346</v>
      </c>
      <c r="U71" s="98" t="s">
        <v>346</v>
      </c>
      <c r="V71" s="98" t="s">
        <v>346</v>
      </c>
      <c r="W71" s="239" t="s">
        <v>346</v>
      </c>
      <c r="X71" s="98" t="s">
        <v>346</v>
      </c>
      <c r="Y71" s="98"/>
      <c r="Z71" s="240"/>
      <c r="AA71" s="240"/>
      <c r="AB71" s="151" t="s">
        <v>420</v>
      </c>
      <c r="AC71" s="79"/>
      <c r="AD71" s="79">
        <v>54</v>
      </c>
      <c r="AE71" s="79"/>
      <c r="AF71" s="1"/>
      <c r="AG71" s="1"/>
      <c r="AH71" s="1"/>
      <c r="AI71" s="835" t="s">
        <v>310</v>
      </c>
      <c r="AJ71" s="1"/>
      <c r="AK71" s="1"/>
      <c r="AL71" s="1"/>
    </row>
    <row r="72" spans="2:38" ht="19.5" customHeight="1" thickBot="1">
      <c r="B72" s="457" t="str">
        <f>IF($B$13="","",$B$15)</f>
        <v>Sedlák Ferdinand</v>
      </c>
      <c r="C72" s="853"/>
      <c r="D72" s="854"/>
      <c r="E72" s="847"/>
      <c r="F72" s="878"/>
      <c r="G72" s="461" t="s">
        <v>295</v>
      </c>
      <c r="H72" s="459">
        <f>IF($H$13="","",$H$15)</f>
      </c>
      <c r="I72" s="853"/>
      <c r="J72" s="854"/>
      <c r="K72" s="847"/>
      <c r="L72" s="848"/>
      <c r="M72" s="1"/>
      <c r="N72" s="111"/>
      <c r="O72" s="98" t="s">
        <v>46</v>
      </c>
      <c r="P72" s="98" t="s">
        <v>46</v>
      </c>
      <c r="Q72" s="98"/>
      <c r="R72" s="98"/>
      <c r="S72" s="98" t="s">
        <v>46</v>
      </c>
      <c r="T72" s="98" t="s">
        <v>46</v>
      </c>
      <c r="U72" s="98" t="s">
        <v>46</v>
      </c>
      <c r="V72" s="98" t="s">
        <v>46</v>
      </c>
      <c r="W72" s="98" t="s">
        <v>46</v>
      </c>
      <c r="X72" s="98" t="s">
        <v>46</v>
      </c>
      <c r="Y72" s="98"/>
      <c r="Z72" s="223"/>
      <c r="AA72" s="223"/>
      <c r="AB72" s="159" t="s">
        <v>590</v>
      </c>
      <c r="AC72" s="79"/>
      <c r="AD72" s="79">
        <v>55</v>
      </c>
      <c r="AE72" s="79"/>
      <c r="AF72" s="1"/>
      <c r="AG72" s="1"/>
      <c r="AH72" s="1"/>
      <c r="AI72" s="840"/>
      <c r="AJ72" s="1"/>
      <c r="AK72" s="1"/>
      <c r="AL72" s="1"/>
    </row>
    <row r="73" spans="2:38" ht="19.5" customHeight="1">
      <c r="B73" s="663" t="str">
        <f>$B$17</f>
        <v>Ášváni Ján</v>
      </c>
      <c r="C73" s="853"/>
      <c r="D73" s="854"/>
      <c r="E73" s="847"/>
      <c r="F73" s="878"/>
      <c r="G73" s="431" t="s">
        <v>294</v>
      </c>
      <c r="H73" s="661" t="str">
        <f>$H$17</f>
        <v>Ančic Pavel</v>
      </c>
      <c r="I73" s="853"/>
      <c r="J73" s="854"/>
      <c r="K73" s="847"/>
      <c r="L73" s="848"/>
      <c r="M73" s="1"/>
      <c r="N73" s="111"/>
      <c r="O73" s="98" t="s">
        <v>51</v>
      </c>
      <c r="P73" s="98" t="s">
        <v>51</v>
      </c>
      <c r="Q73" s="98"/>
      <c r="R73" s="98"/>
      <c r="S73" s="98" t="s">
        <v>51</v>
      </c>
      <c r="T73" s="98" t="s">
        <v>51</v>
      </c>
      <c r="U73" s="98" t="s">
        <v>51</v>
      </c>
      <c r="V73" s="98" t="s">
        <v>51</v>
      </c>
      <c r="W73" s="98" t="s">
        <v>51</v>
      </c>
      <c r="X73" s="98" t="s">
        <v>51</v>
      </c>
      <c r="Y73" s="98"/>
      <c r="Z73" s="223"/>
      <c r="AA73" s="223"/>
      <c r="AB73" s="151" t="s">
        <v>117</v>
      </c>
      <c r="AC73" s="79"/>
      <c r="AD73" s="79">
        <v>56</v>
      </c>
      <c r="AE73" s="79"/>
      <c r="AF73" s="1"/>
      <c r="AG73" s="1"/>
      <c r="AH73" s="1"/>
      <c r="AI73" s="1"/>
      <c r="AJ73" s="1"/>
      <c r="AK73" s="1"/>
      <c r="AL73" s="1"/>
    </row>
    <row r="74" spans="2:38" ht="19.5" customHeight="1">
      <c r="B74" s="457">
        <f>IF($B$19="","",$B$21)</f>
      </c>
      <c r="C74" s="853"/>
      <c r="D74" s="854"/>
      <c r="E74" s="847"/>
      <c r="F74" s="878"/>
      <c r="G74" s="461" t="s">
        <v>295</v>
      </c>
      <c r="H74" s="459" t="str">
        <f>IF($H$19="","",$H$21)</f>
        <v>Holenda Peter</v>
      </c>
      <c r="I74" s="853"/>
      <c r="J74" s="854"/>
      <c r="K74" s="847"/>
      <c r="L74" s="848"/>
      <c r="M74" s="1"/>
      <c r="N74" s="111"/>
      <c r="O74" s="98" t="s">
        <v>57</v>
      </c>
      <c r="P74" s="233" t="s">
        <v>57</v>
      </c>
      <c r="Q74" s="233"/>
      <c r="R74" s="98"/>
      <c r="S74" s="233" t="s">
        <v>57</v>
      </c>
      <c r="T74" s="233" t="s">
        <v>57</v>
      </c>
      <c r="U74" s="233" t="s">
        <v>57</v>
      </c>
      <c r="V74" s="233" t="s">
        <v>57</v>
      </c>
      <c r="W74" s="98" t="s">
        <v>57</v>
      </c>
      <c r="X74" s="233" t="s">
        <v>57</v>
      </c>
      <c r="Y74" s="98"/>
      <c r="Z74" s="223"/>
      <c r="AA74" s="223"/>
      <c r="AB74" s="155" t="s">
        <v>188</v>
      </c>
      <c r="AC74" s="79"/>
      <c r="AD74" s="79">
        <v>57</v>
      </c>
      <c r="AE74" s="79"/>
      <c r="AF74" s="1"/>
      <c r="AG74" s="1"/>
      <c r="AH74" s="1"/>
      <c r="AI74" s="1"/>
      <c r="AJ74" s="1"/>
      <c r="AK74" s="1"/>
      <c r="AL74" s="1"/>
    </row>
    <row r="75" spans="2:38" ht="19.5" customHeight="1">
      <c r="B75" s="663" t="str">
        <f>$B$23</f>
        <v>Száz Ernest</v>
      </c>
      <c r="C75" s="853"/>
      <c r="D75" s="854"/>
      <c r="E75" s="847"/>
      <c r="F75" s="878"/>
      <c r="G75" s="431" t="s">
        <v>294</v>
      </c>
      <c r="H75" s="661" t="str">
        <f>$H$23</f>
        <v>Chobot Ivan</v>
      </c>
      <c r="I75" s="853"/>
      <c r="J75" s="854"/>
      <c r="K75" s="847"/>
      <c r="L75" s="848"/>
      <c r="M75" s="1"/>
      <c r="N75" s="111"/>
      <c r="O75" s="233" t="s">
        <v>330</v>
      </c>
      <c r="P75" s="98" t="s">
        <v>330</v>
      </c>
      <c r="Q75" s="98"/>
      <c r="R75" s="233"/>
      <c r="S75" s="98" t="s">
        <v>330</v>
      </c>
      <c r="T75" s="98" t="s">
        <v>330</v>
      </c>
      <c r="U75" s="98" t="s">
        <v>330</v>
      </c>
      <c r="V75" s="98" t="s">
        <v>330</v>
      </c>
      <c r="W75" s="233" t="s">
        <v>330</v>
      </c>
      <c r="X75" s="98" t="s">
        <v>330</v>
      </c>
      <c r="Y75" s="233"/>
      <c r="Z75" s="223"/>
      <c r="AA75" s="223"/>
      <c r="AB75" s="151" t="s">
        <v>187</v>
      </c>
      <c r="AC75" s="79"/>
      <c r="AD75" s="79">
        <v>58</v>
      </c>
      <c r="AE75" s="79"/>
      <c r="AF75" s="1"/>
      <c r="AG75" s="1"/>
      <c r="AH75" s="1"/>
      <c r="AI75" s="1"/>
      <c r="AJ75" s="1"/>
      <c r="AK75" s="1"/>
      <c r="AL75" s="1"/>
    </row>
    <row r="76" spans="2:38" ht="19.5" customHeight="1">
      <c r="B76" s="457">
        <f>IF($B$25="","",$B$27)</f>
      </c>
      <c r="C76" s="853"/>
      <c r="D76" s="854"/>
      <c r="E76" s="847"/>
      <c r="F76" s="878"/>
      <c r="G76" s="461" t="s">
        <v>295</v>
      </c>
      <c r="H76" s="459">
        <f>IF($H$25="","",$H$27)</f>
      </c>
      <c r="I76" s="853"/>
      <c r="J76" s="854"/>
      <c r="K76" s="847"/>
      <c r="L76" s="848"/>
      <c r="M76" s="1"/>
      <c r="N76" s="224"/>
      <c r="O76" s="98" t="s">
        <v>70</v>
      </c>
      <c r="P76" s="99" t="s">
        <v>70</v>
      </c>
      <c r="Q76" s="99"/>
      <c r="R76" s="98"/>
      <c r="S76" s="99" t="s">
        <v>70</v>
      </c>
      <c r="T76" s="99" t="s">
        <v>70</v>
      </c>
      <c r="U76" s="99" t="s">
        <v>70</v>
      </c>
      <c r="V76" s="99" t="s">
        <v>70</v>
      </c>
      <c r="W76" s="98" t="s">
        <v>70</v>
      </c>
      <c r="X76" s="99" t="s">
        <v>70</v>
      </c>
      <c r="Y76" s="98"/>
      <c r="Z76" s="241"/>
      <c r="AA76" s="241"/>
      <c r="AB76" s="151" t="s">
        <v>591</v>
      </c>
      <c r="AC76" s="152"/>
      <c r="AD76" s="79">
        <v>59</v>
      </c>
      <c r="AE76" s="152"/>
      <c r="AF76" s="1"/>
      <c r="AG76" s="1"/>
      <c r="AH76" s="1"/>
      <c r="AI76" s="1"/>
      <c r="AJ76" s="1"/>
      <c r="AK76" s="1"/>
      <c r="AL76" s="1"/>
    </row>
    <row r="77" spans="2:38" ht="19.5" customHeight="1">
      <c r="B77" s="663" t="str">
        <f>$B$29</f>
        <v>Hegedüšová Kristína</v>
      </c>
      <c r="C77" s="853"/>
      <c r="D77" s="854"/>
      <c r="E77" s="847"/>
      <c r="F77" s="878"/>
      <c r="G77" s="431" t="s">
        <v>294</v>
      </c>
      <c r="H77" s="661" t="str">
        <f>$H$29</f>
        <v>Lačný Anton</v>
      </c>
      <c r="I77" s="853"/>
      <c r="J77" s="854"/>
      <c r="K77" s="847"/>
      <c r="L77" s="848"/>
      <c r="M77" s="1"/>
      <c r="N77" s="111"/>
      <c r="O77" s="99" t="s">
        <v>73</v>
      </c>
      <c r="P77" s="98" t="s">
        <v>73</v>
      </c>
      <c r="Q77" s="98"/>
      <c r="R77" s="99"/>
      <c r="S77" s="98" t="s">
        <v>73</v>
      </c>
      <c r="T77" s="98" t="s">
        <v>73</v>
      </c>
      <c r="U77" s="98" t="s">
        <v>73</v>
      </c>
      <c r="V77" s="98" t="s">
        <v>73</v>
      </c>
      <c r="W77" s="99" t="s">
        <v>73</v>
      </c>
      <c r="X77" s="98" t="s">
        <v>73</v>
      </c>
      <c r="Y77" s="99"/>
      <c r="Z77" s="223"/>
      <c r="AA77" s="223"/>
      <c r="AB77" s="151" t="s">
        <v>189</v>
      </c>
      <c r="AC77" s="79"/>
      <c r="AD77" s="79">
        <v>60</v>
      </c>
      <c r="AE77" s="79"/>
      <c r="AF77" s="1"/>
      <c r="AG77" s="1"/>
      <c r="AH77" s="1"/>
      <c r="AI77" s="1"/>
      <c r="AJ77" s="1"/>
      <c r="AK77" s="1"/>
      <c r="AL77" s="1"/>
    </row>
    <row r="78" spans="2:38" ht="19.5" customHeight="1">
      <c r="B78" s="457">
        <f>IF($B$31="","",$B$33)</f>
      </c>
      <c r="C78" s="853"/>
      <c r="D78" s="854"/>
      <c r="E78" s="847"/>
      <c r="F78" s="878"/>
      <c r="G78" s="461" t="s">
        <v>295</v>
      </c>
      <c r="H78" s="459">
        <f>IF($H$31="","",$H$33)</f>
      </c>
      <c r="I78" s="853"/>
      <c r="J78" s="854"/>
      <c r="K78" s="847"/>
      <c r="L78" s="848"/>
      <c r="M78" s="1"/>
      <c r="N78" s="111"/>
      <c r="O78" s="98" t="s">
        <v>80</v>
      </c>
      <c r="P78" s="98" t="s">
        <v>80</v>
      </c>
      <c r="Q78" s="98"/>
      <c r="R78" s="99"/>
      <c r="S78" s="98" t="s">
        <v>80</v>
      </c>
      <c r="T78" s="98" t="s">
        <v>80</v>
      </c>
      <c r="U78" s="98" t="s">
        <v>80</v>
      </c>
      <c r="V78" s="98" t="s">
        <v>80</v>
      </c>
      <c r="W78" s="99" t="s">
        <v>80</v>
      </c>
      <c r="X78" s="98" t="s">
        <v>80</v>
      </c>
      <c r="Y78" s="98"/>
      <c r="Z78" s="231"/>
      <c r="AA78" s="231"/>
      <c r="AB78" s="151" t="s">
        <v>105</v>
      </c>
      <c r="AC78" s="79"/>
      <c r="AD78" s="79">
        <v>61</v>
      </c>
      <c r="AE78" s="79"/>
      <c r="AF78" s="1"/>
      <c r="AG78" s="1"/>
      <c r="AH78" s="1"/>
      <c r="AI78" s="1"/>
      <c r="AJ78" s="1"/>
      <c r="AK78" s="1"/>
      <c r="AL78" s="1"/>
    </row>
    <row r="79" spans="2:38" ht="19.5" customHeight="1">
      <c r="B79" s="663" t="str">
        <f>$B$35</f>
        <v>Kaigl Jiří</v>
      </c>
      <c r="C79" s="853"/>
      <c r="D79" s="854"/>
      <c r="E79" s="847"/>
      <c r="F79" s="878"/>
      <c r="G79" s="431" t="s">
        <v>294</v>
      </c>
      <c r="H79" s="661" t="str">
        <f>$H$35</f>
        <v>Sadloň Michal</v>
      </c>
      <c r="I79" s="853"/>
      <c r="J79" s="854"/>
      <c r="K79" s="847"/>
      <c r="L79" s="848"/>
      <c r="M79" s="1"/>
      <c r="N79" s="111"/>
      <c r="O79" s="98" t="s">
        <v>331</v>
      </c>
      <c r="P79" s="99" t="s">
        <v>331</v>
      </c>
      <c r="Q79" s="99"/>
      <c r="R79" s="98"/>
      <c r="S79" s="99" t="s">
        <v>331</v>
      </c>
      <c r="T79" s="99" t="s">
        <v>331</v>
      </c>
      <c r="U79" s="99" t="s">
        <v>331</v>
      </c>
      <c r="V79" s="99" t="s">
        <v>331</v>
      </c>
      <c r="W79" s="98" t="s">
        <v>331</v>
      </c>
      <c r="X79" s="99" t="s">
        <v>331</v>
      </c>
      <c r="Y79" s="98"/>
      <c r="Z79" s="231"/>
      <c r="AA79" s="231"/>
      <c r="AB79" s="151" t="s">
        <v>190</v>
      </c>
      <c r="AC79" s="79"/>
      <c r="AD79" s="79">
        <v>62</v>
      </c>
      <c r="AE79" s="79"/>
      <c r="AF79" s="1"/>
      <c r="AG79" s="1"/>
      <c r="AH79" s="1"/>
      <c r="AI79" s="1"/>
      <c r="AJ79" s="1"/>
      <c r="AK79" s="1"/>
      <c r="AL79" s="1"/>
    </row>
    <row r="80" spans="2:38" ht="19.5" customHeight="1" thickBot="1">
      <c r="B80" s="458">
        <f>IF($B$37="","",$B$39)</f>
      </c>
      <c r="C80" s="893"/>
      <c r="D80" s="894"/>
      <c r="E80" s="891"/>
      <c r="F80" s="895"/>
      <c r="G80" s="462" t="s">
        <v>295</v>
      </c>
      <c r="H80" s="460">
        <f>IF($H$37="","",$H$39)</f>
      </c>
      <c r="I80" s="893"/>
      <c r="J80" s="894"/>
      <c r="K80" s="891"/>
      <c r="L80" s="892"/>
      <c r="M80" s="1"/>
      <c r="N80" s="111"/>
      <c r="O80" s="99" t="s">
        <v>332</v>
      </c>
      <c r="P80" s="98" t="s">
        <v>332</v>
      </c>
      <c r="Q80" s="98"/>
      <c r="R80" s="98"/>
      <c r="S80" s="98" t="s">
        <v>332</v>
      </c>
      <c r="T80" s="98" t="s">
        <v>332</v>
      </c>
      <c r="U80" s="98" t="s">
        <v>332</v>
      </c>
      <c r="V80" s="98" t="s">
        <v>332</v>
      </c>
      <c r="W80" s="98" t="s">
        <v>332</v>
      </c>
      <c r="X80" s="98" t="s">
        <v>332</v>
      </c>
      <c r="Y80" s="99"/>
      <c r="Z80" s="223"/>
      <c r="AA80" s="223"/>
      <c r="AB80" s="151" t="s">
        <v>592</v>
      </c>
      <c r="AC80" s="79"/>
      <c r="AD80" s="79">
        <v>63</v>
      </c>
      <c r="AE80" s="79"/>
      <c r="AF80" s="1"/>
      <c r="AG80" s="1"/>
      <c r="AH80" s="1"/>
      <c r="AI80" s="1"/>
      <c r="AJ80" s="1"/>
      <c r="AK80" s="1"/>
      <c r="AL80" s="1"/>
    </row>
    <row r="81" spans="2:38" ht="16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11"/>
      <c r="O81" s="98" t="s">
        <v>86</v>
      </c>
      <c r="P81" s="98" t="s">
        <v>86</v>
      </c>
      <c r="Q81" s="98"/>
      <c r="R81" s="98"/>
      <c r="S81" s="98" t="s">
        <v>86</v>
      </c>
      <c r="T81" s="98" t="s">
        <v>86</v>
      </c>
      <c r="U81" s="98" t="s">
        <v>86</v>
      </c>
      <c r="V81" s="98" t="s">
        <v>86</v>
      </c>
      <c r="W81" s="98" t="s">
        <v>86</v>
      </c>
      <c r="X81" s="98" t="s">
        <v>86</v>
      </c>
      <c r="Y81" s="98"/>
      <c r="Z81" s="223"/>
      <c r="AA81" s="223"/>
      <c r="AB81" s="151" t="s">
        <v>191</v>
      </c>
      <c r="AC81" s="79"/>
      <c r="AD81" s="79">
        <v>64</v>
      </c>
      <c r="AE81" s="79"/>
      <c r="AF81" s="1"/>
      <c r="AG81" s="1"/>
      <c r="AH81" s="1"/>
      <c r="AI81" s="1"/>
      <c r="AJ81" s="1"/>
      <c r="AK81" s="1"/>
      <c r="AL81" s="1"/>
    </row>
    <row r="82" spans="2:38" ht="16.5" customHeight="1" thickBo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11"/>
      <c r="O82" s="512" t="s">
        <v>89</v>
      </c>
      <c r="P82" s="512" t="s">
        <v>89</v>
      </c>
      <c r="Q82" s="512"/>
      <c r="R82" s="513"/>
      <c r="S82" s="512" t="s">
        <v>89</v>
      </c>
      <c r="T82" s="512" t="s">
        <v>89</v>
      </c>
      <c r="U82" s="512" t="s">
        <v>89</v>
      </c>
      <c r="V82" s="512" t="s">
        <v>89</v>
      </c>
      <c r="W82" s="513" t="s">
        <v>89</v>
      </c>
      <c r="X82" s="512" t="s">
        <v>89</v>
      </c>
      <c r="Y82" s="512"/>
      <c r="Z82" s="231"/>
      <c r="AA82" s="231"/>
      <c r="AB82" s="151" t="s">
        <v>192</v>
      </c>
      <c r="AC82" s="79"/>
      <c r="AD82" s="79">
        <v>65</v>
      </c>
      <c r="AE82" s="79"/>
      <c r="AF82" s="1"/>
      <c r="AG82" s="1"/>
      <c r="AH82" s="1"/>
      <c r="AI82" s="1"/>
      <c r="AJ82" s="1"/>
      <c r="AK82" s="1"/>
      <c r="AL82" s="1"/>
    </row>
    <row r="83" spans="2:38" ht="16.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11"/>
      <c r="O83"/>
      <c r="P83"/>
      <c r="Q83"/>
      <c r="R83"/>
      <c r="S83"/>
      <c r="T83"/>
      <c r="U83"/>
      <c r="V83"/>
      <c r="W83"/>
      <c r="X83"/>
      <c r="Y83"/>
      <c r="Z83" s="223"/>
      <c r="AA83" s="223"/>
      <c r="AB83" s="155" t="s">
        <v>193</v>
      </c>
      <c r="AC83" s="79"/>
      <c r="AD83" s="79">
        <v>66</v>
      </c>
      <c r="AE83" s="79"/>
      <c r="AF83" s="1"/>
      <c r="AG83" s="1"/>
      <c r="AH83" s="1"/>
      <c r="AI83" s="1"/>
      <c r="AJ83" s="1"/>
      <c r="AK83" s="1"/>
      <c r="AL83" s="1"/>
    </row>
    <row r="84" spans="2:38" ht="16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11"/>
      <c r="O84"/>
      <c r="P84"/>
      <c r="Q84"/>
      <c r="R84"/>
      <c r="S84"/>
      <c r="T84"/>
      <c r="U84"/>
      <c r="V84"/>
      <c r="W84"/>
      <c r="X84"/>
      <c r="Y84"/>
      <c r="Z84" s="237"/>
      <c r="AA84" s="237"/>
      <c r="AB84" s="151" t="s">
        <v>194</v>
      </c>
      <c r="AC84" s="79"/>
      <c r="AD84" s="79">
        <v>67</v>
      </c>
      <c r="AE84" s="79"/>
      <c r="AF84" s="1"/>
      <c r="AG84" s="1"/>
      <c r="AH84" s="1"/>
      <c r="AI84" s="1"/>
      <c r="AJ84" s="1"/>
      <c r="AK84" s="1"/>
      <c r="AL84" s="1"/>
    </row>
    <row r="85" spans="2:38" ht="16.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11"/>
      <c r="O85"/>
      <c r="P85"/>
      <c r="Q85"/>
      <c r="R85"/>
      <c r="S85"/>
      <c r="T85"/>
      <c r="U85"/>
      <c r="V85"/>
      <c r="W85"/>
      <c r="X85"/>
      <c r="Y85"/>
      <c r="Z85" s="227"/>
      <c r="AA85" s="227"/>
      <c r="AB85" s="151" t="s">
        <v>195</v>
      </c>
      <c r="AC85" s="79"/>
      <c r="AD85" s="79">
        <v>68</v>
      </c>
      <c r="AE85" s="79"/>
      <c r="AF85" s="1"/>
      <c r="AG85" s="1"/>
      <c r="AH85" s="1"/>
      <c r="AI85" s="1"/>
      <c r="AJ85" s="1"/>
      <c r="AK85" s="1"/>
      <c r="AL85" s="1"/>
    </row>
    <row r="86" spans="2:38" ht="16.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11"/>
      <c r="O86"/>
      <c r="P86"/>
      <c r="Q86"/>
      <c r="R86"/>
      <c r="S86"/>
      <c r="T86"/>
      <c r="U86"/>
      <c r="V86"/>
      <c r="W86"/>
      <c r="X86"/>
      <c r="Y86"/>
      <c r="Z86" s="227"/>
      <c r="AA86" s="227"/>
      <c r="AB86" s="151" t="s">
        <v>196</v>
      </c>
      <c r="AC86" s="79"/>
      <c r="AD86" s="79">
        <v>69</v>
      </c>
      <c r="AE86" s="79"/>
      <c r="AF86" s="1"/>
      <c r="AG86" s="1"/>
      <c r="AH86" s="1"/>
      <c r="AI86" s="1"/>
      <c r="AJ86" s="1"/>
      <c r="AK86" s="1"/>
      <c r="AL86" s="1"/>
    </row>
    <row r="87" spans="2:38" ht="16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11"/>
      <c r="O87" s="158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151" t="s">
        <v>197</v>
      </c>
      <c r="AC87" s="79"/>
      <c r="AD87" s="79">
        <v>70</v>
      </c>
      <c r="AE87" s="79"/>
      <c r="AF87" s="1"/>
      <c r="AG87" s="1"/>
      <c r="AH87" s="1"/>
      <c r="AI87" s="1"/>
      <c r="AJ87" s="1"/>
      <c r="AK87" s="1"/>
      <c r="AL87" s="1"/>
    </row>
    <row r="88" spans="2:38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24"/>
      <c r="O88" s="238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1" t="s">
        <v>593</v>
      </c>
      <c r="AC88" s="152"/>
      <c r="AD88" s="79">
        <v>71</v>
      </c>
      <c r="AE88" s="152"/>
      <c r="AF88" s="1"/>
      <c r="AG88" s="1"/>
      <c r="AH88" s="1"/>
      <c r="AI88" s="1"/>
      <c r="AJ88" s="1"/>
      <c r="AK88" s="1"/>
      <c r="AL88" s="1"/>
    </row>
    <row r="89" spans="2:3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11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1" t="s">
        <v>594</v>
      </c>
      <c r="AC89" s="158"/>
      <c r="AD89" s="79">
        <v>72</v>
      </c>
      <c r="AE89" s="158"/>
      <c r="AF89" s="1"/>
      <c r="AG89" s="1"/>
      <c r="AH89" s="1"/>
      <c r="AI89" s="1"/>
      <c r="AJ89" s="1"/>
      <c r="AK89" s="1"/>
      <c r="AL89" s="1"/>
    </row>
    <row r="90" spans="2:3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34"/>
      <c r="O90" s="156" t="s">
        <v>300</v>
      </c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1" t="s">
        <v>110</v>
      </c>
      <c r="AC90" s="156"/>
      <c r="AD90" s="79">
        <v>73</v>
      </c>
      <c r="AE90" s="156"/>
      <c r="AF90" s="1"/>
      <c r="AG90" s="1"/>
      <c r="AH90" s="1"/>
      <c r="AI90" s="1"/>
      <c r="AJ90" s="1"/>
      <c r="AK90" s="1"/>
      <c r="AL90" s="1"/>
    </row>
    <row r="91" spans="2:3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11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7" t="s">
        <v>198</v>
      </c>
      <c r="AC91" s="158"/>
      <c r="AD91" s="79">
        <v>74</v>
      </c>
      <c r="AE91" s="158"/>
      <c r="AF91" s="1"/>
      <c r="AG91" s="1"/>
      <c r="AH91" s="1"/>
      <c r="AI91" s="1"/>
      <c r="AJ91" s="1"/>
      <c r="AK91" s="1"/>
      <c r="AL91" s="1"/>
    </row>
    <row r="92" spans="2:38" ht="16.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61"/>
      <c r="O92" s="61"/>
      <c r="P92" s="61"/>
      <c r="Q92" s="61"/>
      <c r="R92" s="61"/>
      <c r="S92" s="152"/>
      <c r="T92" s="152"/>
      <c r="U92" s="152"/>
      <c r="V92" s="152"/>
      <c r="W92" s="152"/>
      <c r="X92" s="152"/>
      <c r="Y92" s="152"/>
      <c r="Z92" s="152"/>
      <c r="AA92" s="152"/>
      <c r="AB92" s="151" t="s">
        <v>439</v>
      </c>
      <c r="AC92" s="152"/>
      <c r="AD92" s="79">
        <v>75</v>
      </c>
      <c r="AE92" s="152"/>
      <c r="AF92" s="1"/>
      <c r="AG92" s="1"/>
      <c r="AH92" s="1"/>
      <c r="AI92" s="1"/>
      <c r="AJ92" s="1"/>
      <c r="AK92" s="1"/>
      <c r="AL92" s="1"/>
    </row>
    <row r="93" spans="2:38" ht="20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510" t="s">
        <v>252</v>
      </c>
      <c r="P93" s="510" t="s">
        <v>253</v>
      </c>
      <c r="Q93" s="510" t="s">
        <v>255</v>
      </c>
      <c r="R93" s="510" t="s">
        <v>254</v>
      </c>
      <c r="S93" s="346"/>
      <c r="T93" s="510" t="s">
        <v>256</v>
      </c>
      <c r="U93" s="510" t="s">
        <v>257</v>
      </c>
      <c r="V93" s="510" t="s">
        <v>258</v>
      </c>
      <c r="W93" s="510" t="s">
        <v>259</v>
      </c>
      <c r="X93" s="510" t="s">
        <v>260</v>
      </c>
      <c r="Y93" s="510" t="s">
        <v>261</v>
      </c>
      <c r="Z93" s="346"/>
      <c r="AA93" s="230"/>
      <c r="AB93" s="151" t="s">
        <v>199</v>
      </c>
      <c r="AC93" s="79"/>
      <c r="AD93" s="79">
        <v>76</v>
      </c>
      <c r="AE93" s="79"/>
      <c r="AF93" s="1"/>
      <c r="AG93" s="1"/>
      <c r="AH93" s="1"/>
      <c r="AI93" s="1"/>
      <c r="AJ93" s="1"/>
      <c r="AK93" s="1"/>
      <c r="AL93" s="1"/>
    </row>
    <row r="94" spans="2:38" ht="19.5" customHeight="1">
      <c r="B94" s="1"/>
      <c r="C94" s="1"/>
      <c r="D94" s="1"/>
      <c r="E94" s="1"/>
      <c r="F94" s="1"/>
      <c r="G94" s="1"/>
      <c r="H94" s="1"/>
      <c r="I94" s="1"/>
      <c r="J94" s="511"/>
      <c r="K94" s="1"/>
      <c r="L94" s="1"/>
      <c r="M94" s="1"/>
      <c r="O94" s="242" t="s">
        <v>41</v>
      </c>
      <c r="P94" s="242" t="s">
        <v>41</v>
      </c>
      <c r="Q94" s="242" t="s">
        <v>41</v>
      </c>
      <c r="R94" s="242" t="s">
        <v>41</v>
      </c>
      <c r="S94" s="242"/>
      <c r="T94" s="242" t="s">
        <v>41</v>
      </c>
      <c r="U94" s="242" t="s">
        <v>41</v>
      </c>
      <c r="V94" s="242" t="s">
        <v>41</v>
      </c>
      <c r="W94" s="242" t="s">
        <v>41</v>
      </c>
      <c r="X94" s="242" t="s">
        <v>41</v>
      </c>
      <c r="Y94" s="243" t="s">
        <v>41</v>
      </c>
      <c r="Z94" s="244"/>
      <c r="AA94" s="227"/>
      <c r="AB94" s="151" t="s">
        <v>200</v>
      </c>
      <c r="AC94" s="79"/>
      <c r="AD94" s="79">
        <v>77</v>
      </c>
      <c r="AE94" s="79"/>
      <c r="AF94" s="1"/>
      <c r="AG94" s="1"/>
      <c r="AH94" s="1"/>
      <c r="AI94" s="1"/>
      <c r="AJ94" s="1"/>
      <c r="AK94" s="1"/>
      <c r="AL94" s="1"/>
    </row>
    <row r="95" spans="2:38" ht="19.5" customHeight="1">
      <c r="B95" s="1"/>
      <c r="C95" s="1"/>
      <c r="D95" s="1"/>
      <c r="E95" s="1"/>
      <c r="F95" s="1"/>
      <c r="G95" s="1"/>
      <c r="H95" s="1"/>
      <c r="I95" s="1"/>
      <c r="J95" s="511"/>
      <c r="K95" s="1"/>
      <c r="L95" s="1"/>
      <c r="M95" s="1"/>
      <c r="O95" s="245" t="s">
        <v>47</v>
      </c>
      <c r="P95" s="245" t="s">
        <v>47</v>
      </c>
      <c r="Q95" s="245" t="s">
        <v>47</v>
      </c>
      <c r="R95" s="245" t="s">
        <v>47</v>
      </c>
      <c r="S95" s="245"/>
      <c r="T95" s="245" t="s">
        <v>47</v>
      </c>
      <c r="U95" s="245" t="s">
        <v>47</v>
      </c>
      <c r="V95" s="245" t="s">
        <v>47</v>
      </c>
      <c r="W95" s="245" t="s">
        <v>47</v>
      </c>
      <c r="X95" s="245" t="s">
        <v>47</v>
      </c>
      <c r="Y95" s="243" t="s">
        <v>47</v>
      </c>
      <c r="Z95" s="244"/>
      <c r="AA95" s="227"/>
      <c r="AB95" s="151" t="s">
        <v>201</v>
      </c>
      <c r="AC95" s="79"/>
      <c r="AD95" s="79">
        <v>78</v>
      </c>
      <c r="AE95" s="79"/>
      <c r="AF95" s="1"/>
      <c r="AG95" s="1"/>
      <c r="AH95" s="1"/>
      <c r="AI95" s="1"/>
      <c r="AJ95" s="1"/>
      <c r="AK95" s="1"/>
      <c r="AL95" s="1"/>
    </row>
    <row r="96" spans="2:38" ht="19.5" customHeight="1">
      <c r="B96" s="1"/>
      <c r="C96" s="1"/>
      <c r="D96" s="1"/>
      <c r="E96" s="1"/>
      <c r="F96" s="1"/>
      <c r="G96" s="1"/>
      <c r="H96" s="1"/>
      <c r="I96" s="1"/>
      <c r="J96" s="511"/>
      <c r="K96" s="1"/>
      <c r="L96" s="1"/>
      <c r="M96" s="1"/>
      <c r="O96" s="245" t="s">
        <v>52</v>
      </c>
      <c r="P96" s="245" t="s">
        <v>52</v>
      </c>
      <c r="Q96" s="245" t="s">
        <v>52</v>
      </c>
      <c r="R96" s="245" t="s">
        <v>52</v>
      </c>
      <c r="S96" s="245"/>
      <c r="T96" s="245" t="s">
        <v>52</v>
      </c>
      <c r="U96" s="245" t="s">
        <v>52</v>
      </c>
      <c r="V96" s="245" t="s">
        <v>52</v>
      </c>
      <c r="W96" s="245" t="s">
        <v>52</v>
      </c>
      <c r="X96" s="245" t="s">
        <v>52</v>
      </c>
      <c r="Y96" s="243" t="s">
        <v>52</v>
      </c>
      <c r="Z96" s="244"/>
      <c r="AA96" s="227"/>
      <c r="AB96" s="159" t="s">
        <v>202</v>
      </c>
      <c r="AC96" s="79"/>
      <c r="AD96" s="79">
        <v>79</v>
      </c>
      <c r="AE96" s="79"/>
      <c r="AF96" s="1"/>
      <c r="AG96" s="1"/>
      <c r="AH96" s="1"/>
      <c r="AI96" s="1"/>
      <c r="AJ96" s="1"/>
      <c r="AK96" s="1"/>
      <c r="AL96" s="1"/>
    </row>
    <row r="97" spans="2:38" ht="19.5" customHeight="1">
      <c r="B97" s="1"/>
      <c r="C97" s="1"/>
      <c r="D97" s="1"/>
      <c r="E97" s="1"/>
      <c r="F97" s="1"/>
      <c r="G97" s="1"/>
      <c r="H97" s="1"/>
      <c r="I97" s="1"/>
      <c r="J97" s="511"/>
      <c r="K97" s="1"/>
      <c r="L97" s="1"/>
      <c r="M97" s="1"/>
      <c r="O97" s="245" t="s">
        <v>58</v>
      </c>
      <c r="P97" s="245" t="s">
        <v>58</v>
      </c>
      <c r="Q97" s="245" t="s">
        <v>58</v>
      </c>
      <c r="R97" s="245" t="s">
        <v>58</v>
      </c>
      <c r="S97" s="245"/>
      <c r="T97" s="245" t="s">
        <v>58</v>
      </c>
      <c r="U97" s="245" t="s">
        <v>58</v>
      </c>
      <c r="V97" s="245" t="s">
        <v>58</v>
      </c>
      <c r="W97" s="245" t="s">
        <v>58</v>
      </c>
      <c r="X97" s="245" t="s">
        <v>58</v>
      </c>
      <c r="Y97" s="243" t="s">
        <v>58</v>
      </c>
      <c r="Z97" s="244"/>
      <c r="AA97" s="227"/>
      <c r="AB97" s="159" t="s">
        <v>595</v>
      </c>
      <c r="AC97" s="79"/>
      <c r="AD97" s="79">
        <v>80</v>
      </c>
      <c r="AE97" s="79"/>
      <c r="AF97" s="1"/>
      <c r="AG97" s="1"/>
      <c r="AH97" s="1"/>
      <c r="AI97" s="1"/>
      <c r="AJ97" s="1"/>
      <c r="AK97" s="1"/>
      <c r="AL97" s="1"/>
    </row>
    <row r="98" spans="2:38" ht="19.5" customHeight="1">
      <c r="B98" s="1"/>
      <c r="C98" s="1"/>
      <c r="D98" s="1"/>
      <c r="E98" s="1"/>
      <c r="F98" s="1"/>
      <c r="G98" s="1"/>
      <c r="H98" s="1"/>
      <c r="I98" s="1"/>
      <c r="J98" s="511"/>
      <c r="K98" s="1"/>
      <c r="L98" s="1"/>
      <c r="M98" s="1"/>
      <c r="O98" s="245" t="s">
        <v>63</v>
      </c>
      <c r="P98" s="245" t="s">
        <v>63</v>
      </c>
      <c r="Q98" s="245" t="s">
        <v>63</v>
      </c>
      <c r="R98" s="245" t="s">
        <v>63</v>
      </c>
      <c r="S98" s="245"/>
      <c r="T98" s="245" t="s">
        <v>63</v>
      </c>
      <c r="U98" s="245" t="s">
        <v>63</v>
      </c>
      <c r="V98" s="245" t="s">
        <v>63</v>
      </c>
      <c r="W98" s="245" t="s">
        <v>63</v>
      </c>
      <c r="X98" s="245" t="s">
        <v>63</v>
      </c>
      <c r="Y98" s="243" t="s">
        <v>63</v>
      </c>
      <c r="Z98" s="244"/>
      <c r="AA98" s="227"/>
      <c r="AB98" s="159" t="s">
        <v>203</v>
      </c>
      <c r="AC98" s="79"/>
      <c r="AD98" s="79">
        <v>81</v>
      </c>
      <c r="AE98" s="79"/>
      <c r="AF98" s="1"/>
      <c r="AG98" s="1"/>
      <c r="AH98" s="1"/>
      <c r="AI98" s="1"/>
      <c r="AJ98" s="1"/>
      <c r="AK98" s="1"/>
      <c r="AL98" s="1"/>
    </row>
    <row r="99" spans="2:38" ht="19.5" customHeight="1">
      <c r="B99" s="1"/>
      <c r="C99" s="1"/>
      <c r="D99" s="1"/>
      <c r="E99" s="1"/>
      <c r="F99" s="1"/>
      <c r="G99" s="1"/>
      <c r="H99" s="1"/>
      <c r="I99" s="1"/>
      <c r="J99" s="511"/>
      <c r="K99" s="1"/>
      <c r="L99" s="1"/>
      <c r="M99" s="1"/>
      <c r="O99" s="245" t="s">
        <v>71</v>
      </c>
      <c r="P99" s="245" t="s">
        <v>71</v>
      </c>
      <c r="Q99" s="245" t="s">
        <v>71</v>
      </c>
      <c r="R99" s="245" t="s">
        <v>71</v>
      </c>
      <c r="S99" s="245"/>
      <c r="T99" s="245" t="s">
        <v>71</v>
      </c>
      <c r="U99" s="245" t="s">
        <v>71</v>
      </c>
      <c r="V99" s="245" t="s">
        <v>71</v>
      </c>
      <c r="W99" s="245" t="s">
        <v>71</v>
      </c>
      <c r="X99" s="245" t="s">
        <v>71</v>
      </c>
      <c r="Y99" s="243" t="s">
        <v>71</v>
      </c>
      <c r="Z99" s="244"/>
      <c r="AA99" s="227"/>
      <c r="AB99" s="151" t="s">
        <v>204</v>
      </c>
      <c r="AC99" s="79"/>
      <c r="AD99" s="79">
        <v>82</v>
      </c>
      <c r="AE99" s="79"/>
      <c r="AF99" s="1"/>
      <c r="AG99" s="1"/>
      <c r="AH99" s="1"/>
      <c r="AI99" s="1"/>
      <c r="AJ99" s="1"/>
      <c r="AK99" s="1"/>
      <c r="AL99" s="1"/>
    </row>
    <row r="100" spans="2:38" ht="19.5" customHeight="1">
      <c r="B100" s="1"/>
      <c r="C100" s="1"/>
      <c r="D100" s="1"/>
      <c r="E100" s="1"/>
      <c r="F100" s="1"/>
      <c r="G100" s="1"/>
      <c r="H100" s="1"/>
      <c r="I100" s="1"/>
      <c r="J100" s="511"/>
      <c r="K100" s="1"/>
      <c r="L100" s="1"/>
      <c r="M100" s="1"/>
      <c r="O100" s="245" t="s">
        <v>74</v>
      </c>
      <c r="P100" s="245" t="s">
        <v>74</v>
      </c>
      <c r="Q100" s="245" t="s">
        <v>74</v>
      </c>
      <c r="R100" s="245" t="s">
        <v>74</v>
      </c>
      <c r="S100" s="245"/>
      <c r="T100" s="245" t="s">
        <v>74</v>
      </c>
      <c r="U100" s="245" t="s">
        <v>74</v>
      </c>
      <c r="V100" s="245" t="s">
        <v>74</v>
      </c>
      <c r="W100" s="245" t="s">
        <v>74</v>
      </c>
      <c r="X100" s="245" t="s">
        <v>74</v>
      </c>
      <c r="Y100" s="243" t="s">
        <v>74</v>
      </c>
      <c r="Z100" s="244"/>
      <c r="AA100" s="227"/>
      <c r="AB100" s="159" t="s">
        <v>596</v>
      </c>
      <c r="AC100" s="79"/>
      <c r="AD100" s="79">
        <v>83</v>
      </c>
      <c r="AE100" s="79"/>
      <c r="AF100" s="1"/>
      <c r="AG100" s="1"/>
      <c r="AH100" s="1"/>
      <c r="AI100" s="1"/>
      <c r="AJ100" s="1"/>
      <c r="AK100" s="1"/>
      <c r="AL100" s="1"/>
    </row>
    <row r="101" spans="2:38" ht="19.5" customHeight="1">
      <c r="B101" s="1"/>
      <c r="C101" s="1"/>
      <c r="D101" s="1"/>
      <c r="E101" s="1"/>
      <c r="F101" s="1"/>
      <c r="G101" s="1"/>
      <c r="H101" s="1"/>
      <c r="I101" s="1"/>
      <c r="J101" s="511"/>
      <c r="K101" s="1"/>
      <c r="L101" s="1"/>
      <c r="M101" s="1"/>
      <c r="O101" s="245" t="s">
        <v>77</v>
      </c>
      <c r="P101" s="245" t="s">
        <v>77</v>
      </c>
      <c r="Q101" s="245" t="s">
        <v>77</v>
      </c>
      <c r="R101" s="245" t="s">
        <v>77</v>
      </c>
      <c r="S101" s="245"/>
      <c r="T101" s="245" t="s">
        <v>77</v>
      </c>
      <c r="U101" s="245" t="s">
        <v>77</v>
      </c>
      <c r="V101" s="245" t="s">
        <v>77</v>
      </c>
      <c r="W101" s="245" t="s">
        <v>77</v>
      </c>
      <c r="X101" s="245" t="s">
        <v>77</v>
      </c>
      <c r="Y101" s="243" t="s">
        <v>77</v>
      </c>
      <c r="Z101" s="244"/>
      <c r="AA101" s="227"/>
      <c r="AB101" s="159" t="s">
        <v>449</v>
      </c>
      <c r="AC101" s="79"/>
      <c r="AD101" s="79">
        <v>84</v>
      </c>
      <c r="AE101" s="79"/>
      <c r="AF101" s="1"/>
      <c r="AG101" s="1"/>
      <c r="AH101" s="1"/>
      <c r="AI101" s="1"/>
      <c r="AJ101" s="1"/>
      <c r="AK101" s="1"/>
      <c r="AL101" s="1"/>
    </row>
    <row r="102" spans="2:38" ht="19.5" customHeight="1">
      <c r="B102" s="1"/>
      <c r="C102" s="1"/>
      <c r="D102" s="1"/>
      <c r="E102" s="1"/>
      <c r="F102" s="1"/>
      <c r="G102" s="1"/>
      <c r="H102" s="1"/>
      <c r="I102" s="1"/>
      <c r="J102" s="511"/>
      <c r="K102" s="1"/>
      <c r="L102" s="1"/>
      <c r="M102" s="1"/>
      <c r="O102" s="245" t="s">
        <v>78</v>
      </c>
      <c r="P102" s="245" t="s">
        <v>78</v>
      </c>
      <c r="Q102" s="245" t="s">
        <v>78</v>
      </c>
      <c r="R102" s="245" t="s">
        <v>78</v>
      </c>
      <c r="S102" s="245"/>
      <c r="T102" s="245" t="s">
        <v>78</v>
      </c>
      <c r="U102" s="245" t="s">
        <v>78</v>
      </c>
      <c r="V102" s="245" t="s">
        <v>78</v>
      </c>
      <c r="W102" s="245" t="s">
        <v>78</v>
      </c>
      <c r="X102" s="245" t="s">
        <v>78</v>
      </c>
      <c r="Y102" s="243" t="s">
        <v>78</v>
      </c>
      <c r="Z102" s="244"/>
      <c r="AA102" s="227"/>
      <c r="AB102" s="159" t="s">
        <v>205</v>
      </c>
      <c r="AC102" s="79"/>
      <c r="AD102" s="79">
        <v>85</v>
      </c>
      <c r="AE102" s="79"/>
      <c r="AF102" s="1"/>
      <c r="AG102" s="1"/>
      <c r="AH102" s="1"/>
      <c r="AI102" s="1"/>
      <c r="AJ102" s="1"/>
      <c r="AK102" s="1"/>
      <c r="AL102" s="1"/>
    </row>
    <row r="103" spans="2:38" ht="19.5" customHeight="1">
      <c r="B103" s="1"/>
      <c r="C103" s="1"/>
      <c r="D103" s="1"/>
      <c r="E103" s="1"/>
      <c r="F103" s="1"/>
      <c r="G103" s="1"/>
      <c r="H103" s="1"/>
      <c r="I103" s="1"/>
      <c r="J103" s="511"/>
      <c r="K103" s="1"/>
      <c r="L103" s="1"/>
      <c r="M103" s="1"/>
      <c r="O103" s="245" t="s">
        <v>336</v>
      </c>
      <c r="P103" s="245" t="s">
        <v>336</v>
      </c>
      <c r="Q103" s="245" t="s">
        <v>336</v>
      </c>
      <c r="R103" s="245" t="s">
        <v>336</v>
      </c>
      <c r="S103" s="245"/>
      <c r="T103" s="245" t="s">
        <v>336</v>
      </c>
      <c r="U103" s="245" t="s">
        <v>336</v>
      </c>
      <c r="V103" s="245" t="s">
        <v>336</v>
      </c>
      <c r="W103" s="245" t="s">
        <v>336</v>
      </c>
      <c r="X103" s="245" t="s">
        <v>336</v>
      </c>
      <c r="Y103" s="243" t="s">
        <v>336</v>
      </c>
      <c r="Z103" s="244"/>
      <c r="AA103" s="227"/>
      <c r="AB103" s="151" t="s">
        <v>597</v>
      </c>
      <c r="AC103" s="79"/>
      <c r="AD103" s="79">
        <v>86</v>
      </c>
      <c r="AE103" s="79"/>
      <c r="AF103" s="1"/>
      <c r="AG103" s="1"/>
      <c r="AH103" s="1"/>
      <c r="AI103" s="1"/>
      <c r="AJ103" s="1"/>
      <c r="AK103" s="1"/>
      <c r="AL103" s="1"/>
    </row>
    <row r="104" spans="2:38" ht="19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245" t="s">
        <v>82</v>
      </c>
      <c r="P104" s="245" t="s">
        <v>82</v>
      </c>
      <c r="Q104" s="245" t="s">
        <v>82</v>
      </c>
      <c r="R104" s="245" t="s">
        <v>82</v>
      </c>
      <c r="S104" s="245"/>
      <c r="T104" s="245" t="s">
        <v>82</v>
      </c>
      <c r="U104" s="245" t="s">
        <v>82</v>
      </c>
      <c r="V104" s="245" t="s">
        <v>82</v>
      </c>
      <c r="W104" s="245" t="s">
        <v>82</v>
      </c>
      <c r="X104" s="245" t="s">
        <v>82</v>
      </c>
      <c r="Y104" s="243" t="s">
        <v>82</v>
      </c>
      <c r="Z104" s="244"/>
      <c r="AA104" s="227"/>
      <c r="AB104" s="151" t="s">
        <v>206</v>
      </c>
      <c r="AC104" s="79"/>
      <c r="AD104" s="79">
        <v>87</v>
      </c>
      <c r="AE104" s="79"/>
      <c r="AF104" s="1"/>
      <c r="AG104" s="1"/>
      <c r="AH104" s="1"/>
      <c r="AI104" s="1"/>
      <c r="AJ104" s="1"/>
      <c r="AK104" s="1"/>
      <c r="AL104" s="1"/>
    </row>
    <row r="105" spans="2:38" ht="19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245" t="s">
        <v>84</v>
      </c>
      <c r="P105" s="245" t="s">
        <v>84</v>
      </c>
      <c r="Q105" s="245" t="s">
        <v>84</v>
      </c>
      <c r="R105" s="245" t="s">
        <v>84</v>
      </c>
      <c r="S105" s="245"/>
      <c r="T105" s="245" t="s">
        <v>84</v>
      </c>
      <c r="U105" s="245" t="s">
        <v>84</v>
      </c>
      <c r="V105" s="245" t="s">
        <v>84</v>
      </c>
      <c r="W105" s="245" t="s">
        <v>84</v>
      </c>
      <c r="X105" s="245" t="s">
        <v>84</v>
      </c>
      <c r="Y105" s="243" t="s">
        <v>84</v>
      </c>
      <c r="Z105" s="244"/>
      <c r="AA105" s="227"/>
      <c r="AB105" s="151" t="s">
        <v>116</v>
      </c>
      <c r="AC105" s="79"/>
      <c r="AD105" s="79">
        <v>88</v>
      </c>
      <c r="AE105" s="79"/>
      <c r="AF105" s="1"/>
      <c r="AG105" s="1"/>
      <c r="AH105" s="1"/>
      <c r="AI105" s="1"/>
      <c r="AJ105" s="1"/>
      <c r="AK105" s="1"/>
      <c r="AL105" s="1"/>
    </row>
    <row r="106" spans="2:38" ht="19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245" t="s">
        <v>87</v>
      </c>
      <c r="P106" s="245" t="s">
        <v>87</v>
      </c>
      <c r="Q106" s="245" t="s">
        <v>87</v>
      </c>
      <c r="R106" s="245" t="s">
        <v>87</v>
      </c>
      <c r="S106" s="245"/>
      <c r="T106" s="245" t="s">
        <v>87</v>
      </c>
      <c r="U106" s="245" t="s">
        <v>87</v>
      </c>
      <c r="V106" s="245" t="s">
        <v>87</v>
      </c>
      <c r="W106" s="245" t="s">
        <v>87</v>
      </c>
      <c r="X106" s="245" t="s">
        <v>87</v>
      </c>
      <c r="Y106" s="243" t="s">
        <v>87</v>
      </c>
      <c r="Z106" s="244"/>
      <c r="AA106" s="227"/>
      <c r="AB106" s="151" t="s">
        <v>207</v>
      </c>
      <c r="AC106" s="79"/>
      <c r="AD106" s="79">
        <v>89</v>
      </c>
      <c r="AE106" s="79"/>
      <c r="AF106" s="1"/>
      <c r="AG106" s="1"/>
      <c r="AH106" s="1"/>
      <c r="AI106" s="1"/>
      <c r="AJ106" s="1"/>
      <c r="AK106" s="1"/>
      <c r="AL106" s="1"/>
    </row>
    <row r="107" spans="2:38" ht="19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245" t="s">
        <v>337</v>
      </c>
      <c r="P107" s="245" t="s">
        <v>337</v>
      </c>
      <c r="Q107" s="245" t="s">
        <v>337</v>
      </c>
      <c r="R107" s="245" t="s">
        <v>337</v>
      </c>
      <c r="S107" s="245"/>
      <c r="T107" s="245" t="s">
        <v>337</v>
      </c>
      <c r="U107" s="245" t="s">
        <v>337</v>
      </c>
      <c r="V107" s="245" t="s">
        <v>337</v>
      </c>
      <c r="W107" s="245" t="s">
        <v>337</v>
      </c>
      <c r="X107" s="245" t="s">
        <v>337</v>
      </c>
      <c r="Y107" s="245" t="s">
        <v>337</v>
      </c>
      <c r="Z107" s="244"/>
      <c r="AA107" s="227"/>
      <c r="AB107" s="151" t="s">
        <v>208</v>
      </c>
      <c r="AC107" s="79"/>
      <c r="AD107" s="79">
        <v>90</v>
      </c>
      <c r="AE107" s="79"/>
      <c r="AF107" s="1"/>
      <c r="AG107" s="1"/>
      <c r="AH107" s="1"/>
      <c r="AI107" s="1"/>
      <c r="AJ107" s="1"/>
      <c r="AK107" s="1"/>
      <c r="AL107" s="1"/>
    </row>
    <row r="108" spans="2:38" ht="13.5" thickBo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246" t="s">
        <v>90</v>
      </c>
      <c r="P108" s="246" t="s">
        <v>90</v>
      </c>
      <c r="Q108" s="246" t="s">
        <v>90</v>
      </c>
      <c r="R108" s="246" t="s">
        <v>90</v>
      </c>
      <c r="S108" s="246"/>
      <c r="T108" s="246" t="s">
        <v>90</v>
      </c>
      <c r="U108" s="246" t="s">
        <v>90</v>
      </c>
      <c r="V108" s="246" t="s">
        <v>90</v>
      </c>
      <c r="W108" s="246" t="s">
        <v>90</v>
      </c>
      <c r="X108" s="246" t="s">
        <v>90</v>
      </c>
      <c r="Y108" s="247" t="s">
        <v>90</v>
      </c>
      <c r="Z108" s="248"/>
      <c r="AA108" s="227"/>
      <c r="AB108" s="151" t="s">
        <v>209</v>
      </c>
      <c r="AC108" s="79"/>
      <c r="AD108" s="79">
        <v>91</v>
      </c>
      <c r="AE108" s="79"/>
      <c r="AF108" s="1"/>
      <c r="AG108" s="1"/>
      <c r="AH108" s="1"/>
      <c r="AI108" s="1"/>
      <c r="AJ108" s="1"/>
      <c r="AK108" s="1"/>
      <c r="AL108" s="1"/>
    </row>
    <row r="109" spans="2:3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/>
      <c r="P109"/>
      <c r="Q109"/>
      <c r="R109"/>
      <c r="S109"/>
      <c r="T109"/>
      <c r="U109"/>
      <c r="V109"/>
      <c r="W109"/>
      <c r="X109"/>
      <c r="Y109"/>
      <c r="Z109"/>
      <c r="AA109" s="227"/>
      <c r="AB109" s="151" t="s">
        <v>210</v>
      </c>
      <c r="AC109" s="79"/>
      <c r="AD109" s="79">
        <v>92</v>
      </c>
      <c r="AE109" s="79"/>
      <c r="AF109" s="1"/>
      <c r="AG109" s="1"/>
      <c r="AH109" s="1"/>
      <c r="AI109" s="1"/>
      <c r="AJ109" s="1"/>
      <c r="AK109" s="1"/>
      <c r="AL109" s="1"/>
    </row>
    <row r="110" spans="2:3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S110" s="79"/>
      <c r="T110" s="79"/>
      <c r="U110" s="79"/>
      <c r="V110" s="79"/>
      <c r="W110" s="79"/>
      <c r="X110" s="79"/>
      <c r="Y110" s="79"/>
      <c r="Z110" s="79"/>
      <c r="AA110" s="79"/>
      <c r="AB110" s="151" t="s">
        <v>211</v>
      </c>
      <c r="AC110" s="79"/>
      <c r="AD110" s="79">
        <v>93</v>
      </c>
      <c r="AE110" s="79"/>
      <c r="AF110" s="1"/>
      <c r="AG110" s="1"/>
      <c r="AH110" s="1"/>
      <c r="AI110" s="1"/>
      <c r="AJ110" s="1"/>
      <c r="AK110" s="1"/>
      <c r="AL110" s="1"/>
    </row>
    <row r="111" spans="2:3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S111" s="79"/>
      <c r="T111" s="79"/>
      <c r="U111" s="79"/>
      <c r="V111" s="79"/>
      <c r="W111" s="79"/>
      <c r="X111" s="79"/>
      <c r="Y111" s="79"/>
      <c r="Z111" s="79"/>
      <c r="AA111" s="79"/>
      <c r="AB111" s="151" t="s">
        <v>212</v>
      </c>
      <c r="AC111" s="79"/>
      <c r="AD111" s="79">
        <v>94</v>
      </c>
      <c r="AE111" s="79"/>
      <c r="AF111" s="1"/>
      <c r="AG111" s="1"/>
      <c r="AH111" s="1"/>
      <c r="AI111" s="1"/>
      <c r="AJ111" s="1"/>
      <c r="AK111" s="1"/>
      <c r="AL111" s="1"/>
    </row>
    <row r="112" spans="2:38" ht="18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S112" s="79"/>
      <c r="T112" s="79"/>
      <c r="U112" s="79"/>
      <c r="V112" s="79"/>
      <c r="W112" s="79"/>
      <c r="X112" s="79"/>
      <c r="Y112" s="79"/>
      <c r="Z112" s="151" t="s">
        <v>120</v>
      </c>
      <c r="AA112" s="79"/>
      <c r="AB112" s="151" t="s">
        <v>536</v>
      </c>
      <c r="AC112" s="79"/>
      <c r="AD112" s="79">
        <v>95</v>
      </c>
      <c r="AE112" s="79"/>
      <c r="AF112" s="1"/>
      <c r="AG112" s="1"/>
      <c r="AH112" s="1"/>
      <c r="AI112" s="1"/>
      <c r="AJ112" s="1"/>
      <c r="AK112" s="1"/>
      <c r="AL112" s="1"/>
    </row>
    <row r="113" spans="2:38" ht="18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S113" s="79"/>
      <c r="T113" s="79"/>
      <c r="U113" s="79"/>
      <c r="V113" s="79"/>
      <c r="W113" s="79"/>
      <c r="X113" s="79"/>
      <c r="Y113" s="79"/>
      <c r="Z113" s="79"/>
      <c r="AA113" s="79"/>
      <c r="AB113" s="151" t="s">
        <v>213</v>
      </c>
      <c r="AC113" s="79"/>
      <c r="AD113" s="79">
        <v>96</v>
      </c>
      <c r="AE113" s="79"/>
      <c r="AF113" s="1"/>
      <c r="AG113" s="1"/>
      <c r="AH113" s="1"/>
      <c r="AI113" s="1"/>
      <c r="AJ113" s="1"/>
      <c r="AK113" s="1"/>
      <c r="AL113" s="1"/>
    </row>
    <row r="114" spans="2:38" ht="18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S114" s="79"/>
      <c r="T114" s="79"/>
      <c r="U114" s="79"/>
      <c r="V114" s="79"/>
      <c r="W114" s="79"/>
      <c r="X114" s="79"/>
      <c r="Y114" s="79"/>
      <c r="Z114" s="79"/>
      <c r="AA114" s="79"/>
      <c r="AB114" s="151" t="s">
        <v>93</v>
      </c>
      <c r="AC114" s="79"/>
      <c r="AD114" s="79">
        <v>97</v>
      </c>
      <c r="AE114" s="79"/>
      <c r="AF114" s="1"/>
      <c r="AG114" s="1"/>
      <c r="AH114" s="1"/>
      <c r="AI114" s="1"/>
      <c r="AJ114" s="1"/>
      <c r="AK114" s="1"/>
      <c r="AL114" s="1"/>
    </row>
    <row r="115" spans="2:38" ht="18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S115" s="79"/>
      <c r="T115" s="79"/>
      <c r="U115" s="79"/>
      <c r="V115" s="79"/>
      <c r="W115" s="79"/>
      <c r="X115" s="79"/>
      <c r="Y115" s="79"/>
      <c r="Z115" s="79"/>
      <c r="AA115" s="79"/>
      <c r="AB115" s="151" t="s">
        <v>214</v>
      </c>
      <c r="AC115" s="79"/>
      <c r="AD115" s="79">
        <v>98</v>
      </c>
      <c r="AE115" s="79"/>
      <c r="AF115" s="1"/>
      <c r="AG115" s="1"/>
      <c r="AH115" s="1"/>
      <c r="AI115" s="1"/>
      <c r="AJ115" s="1"/>
      <c r="AK115" s="1"/>
      <c r="AL115" s="1"/>
    </row>
    <row r="116" spans="2:38" ht="18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S116" s="79"/>
      <c r="T116" s="79"/>
      <c r="U116" s="79"/>
      <c r="V116" s="79"/>
      <c r="W116" s="79"/>
      <c r="X116" s="79"/>
      <c r="Y116" s="79"/>
      <c r="Z116" s="79"/>
      <c r="AA116" s="79"/>
      <c r="AB116" s="151" t="s">
        <v>215</v>
      </c>
      <c r="AC116" s="79"/>
      <c r="AD116" s="79">
        <v>99</v>
      </c>
      <c r="AE116" s="79"/>
      <c r="AF116" s="1"/>
      <c r="AG116" s="1"/>
      <c r="AH116" s="1"/>
      <c r="AI116" s="1"/>
      <c r="AJ116" s="1"/>
      <c r="AK116" s="1"/>
      <c r="AL116" s="1"/>
    </row>
    <row r="117" spans="2:38" ht="18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S117" s="79"/>
      <c r="T117" s="79"/>
      <c r="U117" s="79"/>
      <c r="V117" s="79"/>
      <c r="W117" s="79"/>
      <c r="X117" s="79"/>
      <c r="Y117" s="79"/>
      <c r="Z117" s="79"/>
      <c r="AA117" s="79"/>
      <c r="AB117" s="151" t="s">
        <v>216</v>
      </c>
      <c r="AC117" s="79"/>
      <c r="AD117" s="79">
        <v>100</v>
      </c>
      <c r="AE117" s="79"/>
      <c r="AF117" s="1"/>
      <c r="AG117" s="1"/>
      <c r="AH117" s="1"/>
      <c r="AI117" s="1"/>
      <c r="AJ117" s="1"/>
      <c r="AK117" s="1"/>
      <c r="AL117" s="1"/>
    </row>
    <row r="118" spans="2:38" ht="18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S118" s="79"/>
      <c r="T118" s="79"/>
      <c r="U118" s="79"/>
      <c r="V118" s="79"/>
      <c r="W118" s="79"/>
      <c r="X118" s="79"/>
      <c r="Y118" s="79"/>
      <c r="Z118" s="79"/>
      <c r="AA118" s="79"/>
      <c r="AB118" s="151" t="s">
        <v>432</v>
      </c>
      <c r="AC118" s="79"/>
      <c r="AD118" s="79">
        <v>101</v>
      </c>
      <c r="AE118" s="79"/>
      <c r="AF118" s="1"/>
      <c r="AG118" s="1"/>
      <c r="AH118" s="1"/>
      <c r="AI118" s="1"/>
      <c r="AJ118" s="1"/>
      <c r="AK118" s="1"/>
      <c r="AL118" s="1"/>
    </row>
    <row r="119" spans="2:38" ht="18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07"/>
      <c r="O119" s="107"/>
      <c r="P119" s="108" t="s">
        <v>35</v>
      </c>
      <c r="Q119" s="109"/>
      <c r="R119" s="109"/>
      <c r="S119" s="109"/>
      <c r="T119" s="79"/>
      <c r="U119" s="79"/>
      <c r="V119" s="79"/>
      <c r="W119" s="79"/>
      <c r="X119" s="79"/>
      <c r="Y119" s="79"/>
      <c r="Z119" s="79"/>
      <c r="AA119" s="79"/>
      <c r="AB119" s="151" t="s">
        <v>217</v>
      </c>
      <c r="AC119" s="79"/>
      <c r="AD119" s="79">
        <v>102</v>
      </c>
      <c r="AE119" s="79"/>
      <c r="AF119" s="1"/>
      <c r="AG119" s="1"/>
      <c r="AH119" s="1"/>
      <c r="AI119" s="1"/>
      <c r="AJ119" s="1"/>
      <c r="AK119" s="1"/>
      <c r="AL119" s="1"/>
    </row>
    <row r="120" spans="2:38" ht="18" customHeight="1" thickBo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10"/>
      <c r="O120" s="111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151" t="s">
        <v>459</v>
      </c>
      <c r="AC120" s="79"/>
      <c r="AD120" s="79">
        <v>103</v>
      </c>
      <c r="AE120" s="79"/>
      <c r="AF120" s="1"/>
      <c r="AG120" s="1"/>
      <c r="AH120" s="1"/>
      <c r="AI120" s="1"/>
      <c r="AJ120" s="1"/>
      <c r="AK120" s="1"/>
      <c r="AL120" s="1"/>
    </row>
    <row r="121" spans="2:38" ht="18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12"/>
      <c r="O121" s="520" t="s">
        <v>344</v>
      </c>
      <c r="P121" s="521" t="s">
        <v>1066</v>
      </c>
      <c r="Q121" s="520" t="s">
        <v>1067</v>
      </c>
      <c r="R121" s="521" t="s">
        <v>68</v>
      </c>
      <c r="S121" s="523" t="s">
        <v>1068</v>
      </c>
      <c r="T121"/>
      <c r="U121"/>
      <c r="V121"/>
      <c r="W121" s="79"/>
      <c r="X121" s="79"/>
      <c r="Y121" s="79"/>
      <c r="Z121" s="79"/>
      <c r="AA121" s="79"/>
      <c r="AB121" s="151" t="s">
        <v>118</v>
      </c>
      <c r="AC121" s="79"/>
      <c r="AD121" s="79">
        <v>104</v>
      </c>
      <c r="AE121" s="79"/>
      <c r="AF121" s="1"/>
      <c r="AG121" s="1"/>
      <c r="AH121" s="1"/>
      <c r="AI121" s="1"/>
      <c r="AJ121" s="1"/>
      <c r="AK121" s="1"/>
      <c r="AL121" s="1"/>
    </row>
    <row r="122" spans="2:38" ht="18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12">
        <v>1</v>
      </c>
      <c r="O122" s="115"/>
      <c r="P122" s="115"/>
      <c r="Q122" s="115"/>
      <c r="R122" s="115"/>
      <c r="S122" s="116"/>
      <c r="T122"/>
      <c r="U122"/>
      <c r="V122"/>
      <c r="W122" s="79"/>
      <c r="X122" s="79"/>
      <c r="Y122" s="79"/>
      <c r="Z122" s="79"/>
      <c r="AA122" s="79"/>
      <c r="AB122" s="151" t="s">
        <v>94</v>
      </c>
      <c r="AC122" s="79"/>
      <c r="AD122" s="79">
        <v>105</v>
      </c>
      <c r="AE122" s="79"/>
      <c r="AF122" s="1"/>
      <c r="AG122" s="1"/>
      <c r="AH122" s="1"/>
      <c r="AI122" s="1"/>
      <c r="AJ122" s="1"/>
      <c r="AK122" s="1"/>
      <c r="AL122" s="1"/>
    </row>
    <row r="123" spans="2:38" ht="18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12">
        <v>2</v>
      </c>
      <c r="O123" s="117" t="s">
        <v>347</v>
      </c>
      <c r="P123" s="124" t="s">
        <v>406</v>
      </c>
      <c r="Q123" s="115" t="s">
        <v>91</v>
      </c>
      <c r="R123" s="546" t="s">
        <v>417</v>
      </c>
      <c r="S123" s="116" t="s">
        <v>563</v>
      </c>
      <c r="T123"/>
      <c r="U123"/>
      <c r="V123"/>
      <c r="W123" s="79"/>
      <c r="X123" s="79"/>
      <c r="Y123" s="79"/>
      <c r="Z123" s="79"/>
      <c r="AA123" s="79"/>
      <c r="AB123" s="151" t="s">
        <v>598</v>
      </c>
      <c r="AC123" s="79"/>
      <c r="AD123" s="79">
        <v>106</v>
      </c>
      <c r="AE123" s="79"/>
      <c r="AF123" s="1"/>
      <c r="AG123" s="1"/>
      <c r="AH123" s="1"/>
      <c r="AI123" s="1"/>
      <c r="AJ123" s="1"/>
      <c r="AK123" s="1"/>
      <c r="AL123" s="1"/>
    </row>
    <row r="124" spans="2:38" ht="18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12">
        <v>3</v>
      </c>
      <c r="O124" s="117" t="s">
        <v>348</v>
      </c>
      <c r="P124" s="124" t="s">
        <v>407</v>
      </c>
      <c r="Q124" s="115" t="s">
        <v>543</v>
      </c>
      <c r="R124" s="547" t="s">
        <v>414</v>
      </c>
      <c r="S124" s="122" t="s">
        <v>554</v>
      </c>
      <c r="T124"/>
      <c r="U124"/>
      <c r="V124"/>
      <c r="W124" s="79"/>
      <c r="X124" s="79"/>
      <c r="Y124" s="79"/>
      <c r="Z124" s="79"/>
      <c r="AA124" s="79"/>
      <c r="AB124" s="151" t="s">
        <v>218</v>
      </c>
      <c r="AC124" s="79"/>
      <c r="AD124" s="79">
        <v>107</v>
      </c>
      <c r="AE124" s="79"/>
      <c r="AF124" s="1"/>
      <c r="AG124" s="1"/>
      <c r="AH124" s="1"/>
      <c r="AI124" s="1"/>
      <c r="AJ124" s="1"/>
      <c r="AK124" s="1"/>
      <c r="AL124" s="1"/>
    </row>
    <row r="125" spans="2:38" ht="18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12">
        <v>4</v>
      </c>
      <c r="O125" s="118" t="s">
        <v>349</v>
      </c>
      <c r="P125" s="124" t="s">
        <v>409</v>
      </c>
      <c r="Q125" s="116" t="s">
        <v>545</v>
      </c>
      <c r="R125" s="548" t="s">
        <v>425</v>
      </c>
      <c r="S125" s="116" t="s">
        <v>570</v>
      </c>
      <c r="T125"/>
      <c r="U125"/>
      <c r="V125"/>
      <c r="W125" s="79"/>
      <c r="X125" s="79"/>
      <c r="Y125" s="79"/>
      <c r="Z125" s="79"/>
      <c r="AA125" s="79"/>
      <c r="AB125" s="151" t="s">
        <v>599</v>
      </c>
      <c r="AC125" s="79"/>
      <c r="AD125" s="79">
        <v>108</v>
      </c>
      <c r="AE125" s="79"/>
      <c r="AF125" s="1"/>
      <c r="AG125" s="1"/>
      <c r="AH125" s="1"/>
      <c r="AI125" s="1"/>
      <c r="AJ125" s="1"/>
      <c r="AK125" s="1"/>
      <c r="AL125" s="1"/>
    </row>
    <row r="126" spans="2:38" ht="18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12">
        <v>5</v>
      </c>
      <c r="O126" s="118" t="s">
        <v>178</v>
      </c>
      <c r="P126" s="119" t="s">
        <v>398</v>
      </c>
      <c r="Q126" s="116" t="s">
        <v>92</v>
      </c>
      <c r="R126" s="538" t="s">
        <v>424</v>
      </c>
      <c r="S126" s="256" t="s">
        <v>565</v>
      </c>
      <c r="T126"/>
      <c r="U126"/>
      <c r="V126"/>
      <c r="W126" s="79"/>
      <c r="X126" s="79"/>
      <c r="Y126" s="79"/>
      <c r="Z126" s="79"/>
      <c r="AA126" s="79"/>
      <c r="AB126" s="151" t="s">
        <v>219</v>
      </c>
      <c r="AC126" s="79"/>
      <c r="AD126" s="79">
        <v>109</v>
      </c>
      <c r="AE126" s="79"/>
      <c r="AF126" s="1"/>
      <c r="AG126" s="1"/>
      <c r="AH126" s="1"/>
      <c r="AI126" s="1"/>
      <c r="AJ126" s="1"/>
      <c r="AK126" s="1"/>
      <c r="AL126" s="1"/>
    </row>
    <row r="127" spans="2:38" ht="18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12">
        <v>6</v>
      </c>
      <c r="O127" s="118" t="s">
        <v>350</v>
      </c>
      <c r="P127" s="123" t="s">
        <v>399</v>
      </c>
      <c r="Q127" s="116" t="s">
        <v>95</v>
      </c>
      <c r="R127" s="546" t="s">
        <v>421</v>
      </c>
      <c r="S127" s="116" t="s">
        <v>573</v>
      </c>
      <c r="T127"/>
      <c r="U127"/>
      <c r="V127"/>
      <c r="W127" s="79"/>
      <c r="X127" s="79"/>
      <c r="Y127" s="79"/>
      <c r="Z127" s="79"/>
      <c r="AA127" s="79"/>
      <c r="AB127" s="151"/>
      <c r="AC127" s="79"/>
      <c r="AD127" s="79"/>
      <c r="AE127" s="79"/>
      <c r="AF127" s="1"/>
      <c r="AG127" s="1"/>
      <c r="AH127" s="1"/>
      <c r="AI127" s="1"/>
      <c r="AJ127" s="1"/>
      <c r="AK127" s="1"/>
      <c r="AL127" s="1"/>
    </row>
    <row r="128" spans="2:38" ht="18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12">
        <v>7</v>
      </c>
      <c r="O128" s="123" t="s">
        <v>369</v>
      </c>
      <c r="P128" s="123" t="s">
        <v>402</v>
      </c>
      <c r="Q128" s="115" t="s">
        <v>97</v>
      </c>
      <c r="R128" s="547" t="s">
        <v>416</v>
      </c>
      <c r="S128" s="116" t="s">
        <v>560</v>
      </c>
      <c r="T128"/>
      <c r="U128"/>
      <c r="V128"/>
      <c r="W128" s="79"/>
      <c r="X128" s="79"/>
      <c r="Y128" s="79"/>
      <c r="Z128" s="79"/>
      <c r="AA128" s="79"/>
      <c r="AB128" s="151"/>
      <c r="AC128" s="79"/>
      <c r="AD128" s="79"/>
      <c r="AE128" s="79"/>
      <c r="AF128" s="1"/>
      <c r="AG128" s="1"/>
      <c r="AH128" s="1"/>
      <c r="AI128" s="1"/>
      <c r="AJ128" s="1"/>
      <c r="AK128" s="1"/>
      <c r="AL128" s="1"/>
    </row>
    <row r="129" spans="2:38" ht="18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12">
        <v>8</v>
      </c>
      <c r="O129" s="117" t="s">
        <v>351</v>
      </c>
      <c r="P129" s="117" t="s">
        <v>391</v>
      </c>
      <c r="Q129" s="116" t="s">
        <v>98</v>
      </c>
      <c r="R129" s="546" t="s">
        <v>422</v>
      </c>
      <c r="S129" s="121" t="s">
        <v>555</v>
      </c>
      <c r="T129"/>
      <c r="U129"/>
      <c r="V129"/>
      <c r="W129" s="79"/>
      <c r="X129" s="79"/>
      <c r="Y129" s="79"/>
      <c r="Z129" s="79"/>
      <c r="AA129" s="79"/>
      <c r="AB129" s="151"/>
      <c r="AC129" s="79"/>
      <c r="AD129" s="79"/>
      <c r="AE129" s="79"/>
      <c r="AF129" s="1"/>
      <c r="AG129" s="1"/>
      <c r="AH129" s="1"/>
      <c r="AI129" s="1"/>
      <c r="AJ129" s="1"/>
      <c r="AK129" s="1"/>
      <c r="AL129" s="1"/>
    </row>
    <row r="130" spans="2:38" ht="18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12">
        <v>9</v>
      </c>
      <c r="O130" s="119" t="s">
        <v>352</v>
      </c>
      <c r="P130" s="119" t="s">
        <v>400</v>
      </c>
      <c r="Q130" s="115" t="s">
        <v>544</v>
      </c>
      <c r="R130" s="549" t="s">
        <v>415</v>
      </c>
      <c r="S130" s="116" t="s">
        <v>572</v>
      </c>
      <c r="T130"/>
      <c r="U130"/>
      <c r="V130"/>
      <c r="W130" s="79"/>
      <c r="X130" s="79"/>
      <c r="Y130" s="79"/>
      <c r="Z130" s="79"/>
      <c r="AA130" s="79"/>
      <c r="AB130" s="151"/>
      <c r="AC130" s="79"/>
      <c r="AD130" s="79"/>
      <c r="AE130" s="79"/>
      <c r="AF130" s="1"/>
      <c r="AG130" s="1"/>
      <c r="AH130" s="1"/>
      <c r="AI130" s="1"/>
      <c r="AJ130" s="1"/>
      <c r="AK130" s="1"/>
      <c r="AL130" s="1"/>
    </row>
    <row r="131" spans="2:38" ht="18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12">
        <v>10</v>
      </c>
      <c r="O131" s="99" t="s">
        <v>353</v>
      </c>
      <c r="P131" s="124" t="s">
        <v>408</v>
      </c>
      <c r="Q131" s="116" t="s">
        <v>100</v>
      </c>
      <c r="R131" s="538" t="s">
        <v>423</v>
      </c>
      <c r="S131" s="121" t="s">
        <v>558</v>
      </c>
      <c r="T131"/>
      <c r="U131"/>
      <c r="V131"/>
      <c r="W131" s="79"/>
      <c r="X131" s="79"/>
      <c r="Y131" s="79"/>
      <c r="Z131" s="79"/>
      <c r="AA131" s="79"/>
      <c r="AB131" s="151"/>
      <c r="AC131" s="79"/>
      <c r="AD131" s="79"/>
      <c r="AE131" s="79"/>
      <c r="AF131" s="1"/>
      <c r="AG131" s="1"/>
      <c r="AH131" s="1"/>
      <c r="AI131" s="1"/>
      <c r="AJ131" s="1"/>
      <c r="AK131" s="1"/>
      <c r="AL131" s="1"/>
    </row>
    <row r="132" spans="2:38" ht="18" customHeight="1" thickBo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12">
        <v>11</v>
      </c>
      <c r="O132" s="118" t="s">
        <v>354</v>
      </c>
      <c r="P132" s="126" t="s">
        <v>401</v>
      </c>
      <c r="Q132" s="116" t="s">
        <v>101</v>
      </c>
      <c r="R132" s="546" t="s">
        <v>420</v>
      </c>
      <c r="S132" s="116" t="s">
        <v>561</v>
      </c>
      <c r="T132"/>
      <c r="U132"/>
      <c r="V132"/>
      <c r="W132" s="79"/>
      <c r="X132" s="79"/>
      <c r="Y132" s="79"/>
      <c r="Z132" s="79"/>
      <c r="AA132" s="79"/>
      <c r="AB132" s="553"/>
      <c r="AC132" s="79"/>
      <c r="AD132" s="79"/>
      <c r="AE132" s="79"/>
      <c r="AF132" s="1"/>
      <c r="AG132" s="1"/>
      <c r="AH132" s="1"/>
      <c r="AI132" s="1"/>
      <c r="AJ132" s="1"/>
      <c r="AK132" s="1"/>
      <c r="AL132" s="1"/>
    </row>
    <row r="133" spans="2:38" ht="18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12">
        <v>12</v>
      </c>
      <c r="O133" s="118" t="s">
        <v>368</v>
      </c>
      <c r="P133" s="119" t="s">
        <v>394</v>
      </c>
      <c r="Q133" s="124" t="s">
        <v>548</v>
      </c>
      <c r="R133" s="538" t="s">
        <v>419</v>
      </c>
      <c r="S133" s="116" t="s">
        <v>559</v>
      </c>
      <c r="T133"/>
      <c r="U133"/>
      <c r="V133"/>
      <c r="W133" s="79"/>
      <c r="X133" s="79"/>
      <c r="Y133" s="79"/>
      <c r="Z133" s="79"/>
      <c r="AA133" s="227"/>
      <c r="AB133" s="235"/>
      <c r="AC133" s="227"/>
      <c r="AD133" s="79"/>
      <c r="AE133" s="79"/>
      <c r="AF133" s="1"/>
      <c r="AG133" s="1"/>
      <c r="AH133" s="1"/>
      <c r="AI133" s="1"/>
      <c r="AJ133" s="1"/>
      <c r="AK133" s="1"/>
      <c r="AL133" s="1"/>
    </row>
    <row r="134" spans="2:38" ht="18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12">
        <v>13</v>
      </c>
      <c r="O134" s="126" t="s">
        <v>355</v>
      </c>
      <c r="P134" s="116" t="s">
        <v>405</v>
      </c>
      <c r="Q134" s="115" t="s">
        <v>220</v>
      </c>
      <c r="R134" s="550" t="s">
        <v>418</v>
      </c>
      <c r="S134" s="116" t="s">
        <v>568</v>
      </c>
      <c r="T134"/>
      <c r="U134"/>
      <c r="V134"/>
      <c r="W134" s="79"/>
      <c r="X134" s="79"/>
      <c r="Y134" s="79"/>
      <c r="Z134" s="79"/>
      <c r="AA134" s="79"/>
      <c r="AC134" s="79"/>
      <c r="AD134" s="79"/>
      <c r="AE134" s="79"/>
      <c r="AF134" s="1"/>
      <c r="AG134" s="1"/>
      <c r="AH134" s="1"/>
      <c r="AI134" s="1"/>
      <c r="AJ134" s="1"/>
      <c r="AK134" s="1"/>
      <c r="AL134" s="1"/>
    </row>
    <row r="135" spans="2:38" ht="18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12">
        <v>14</v>
      </c>
      <c r="O135" s="125" t="s">
        <v>370</v>
      </c>
      <c r="P135" s="99" t="s">
        <v>395</v>
      </c>
      <c r="Q135" s="115" t="s">
        <v>221</v>
      </c>
      <c r="R135" s="550" t="s">
        <v>426</v>
      </c>
      <c r="S135" s="121" t="s">
        <v>557</v>
      </c>
      <c r="T135"/>
      <c r="U135"/>
      <c r="V135"/>
      <c r="W135" s="79"/>
      <c r="X135" s="79"/>
      <c r="Y135" s="79"/>
      <c r="Z135" s="79"/>
      <c r="AA135" s="79"/>
      <c r="AC135" s="79"/>
      <c r="AD135" s="79"/>
      <c r="AE135" s="79"/>
      <c r="AF135" s="1"/>
      <c r="AG135" s="1"/>
      <c r="AH135" s="1"/>
      <c r="AI135" s="1"/>
      <c r="AJ135" s="1"/>
      <c r="AK135" s="1"/>
      <c r="AL135" s="1"/>
    </row>
    <row r="136" spans="2:38" ht="18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12">
        <v>15</v>
      </c>
      <c r="O136" s="118" t="s">
        <v>357</v>
      </c>
      <c r="P136" s="119" t="s">
        <v>393</v>
      </c>
      <c r="Q136" s="115" t="s">
        <v>547</v>
      </c>
      <c r="R136" s="550" t="s">
        <v>427</v>
      </c>
      <c r="S136" s="133" t="s">
        <v>566</v>
      </c>
      <c r="T136"/>
      <c r="U136"/>
      <c r="V136"/>
      <c r="W136" s="79"/>
      <c r="X136" s="79"/>
      <c r="Y136" s="79"/>
      <c r="Z136" s="79"/>
      <c r="AA136" s="79"/>
      <c r="AC136" s="79"/>
      <c r="AD136" s="79"/>
      <c r="AE136" s="79"/>
      <c r="AF136" s="1"/>
      <c r="AG136" s="1"/>
      <c r="AH136" s="1"/>
      <c r="AI136" s="1"/>
      <c r="AJ136" s="1"/>
      <c r="AK136" s="1"/>
      <c r="AL136" s="1"/>
    </row>
    <row r="137" spans="2:38" ht="18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12">
        <v>16</v>
      </c>
      <c r="O137" s="125" t="s">
        <v>356</v>
      </c>
      <c r="P137" s="116" t="s">
        <v>403</v>
      </c>
      <c r="Q137" s="115" t="s">
        <v>546</v>
      </c>
      <c r="R137" s="549" t="s">
        <v>411</v>
      </c>
      <c r="S137" s="116" t="s">
        <v>567</v>
      </c>
      <c r="T137"/>
      <c r="U137"/>
      <c r="V137"/>
      <c r="W137" s="79"/>
      <c r="X137" s="79"/>
      <c r="Y137" s="79"/>
      <c r="Z137" s="79"/>
      <c r="AA137" s="79"/>
      <c r="AC137" s="79"/>
      <c r="AD137" s="79"/>
      <c r="AE137" s="79"/>
      <c r="AF137" s="1"/>
      <c r="AG137" s="1"/>
      <c r="AH137" s="1"/>
      <c r="AI137" s="1"/>
      <c r="AJ137" s="1"/>
      <c r="AK137" s="1"/>
      <c r="AL137" s="1"/>
    </row>
    <row r="138" spans="2:38" ht="18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12">
        <v>17</v>
      </c>
      <c r="O138" s="126" t="s">
        <v>359</v>
      </c>
      <c r="P138" s="116" t="s">
        <v>404</v>
      </c>
      <c r="Q138" s="116" t="s">
        <v>104</v>
      </c>
      <c r="R138" s="551" t="s">
        <v>96</v>
      </c>
      <c r="S138" s="118" t="s">
        <v>575</v>
      </c>
      <c r="T138"/>
      <c r="U138"/>
      <c r="V138"/>
      <c r="W138" s="79"/>
      <c r="X138" s="79"/>
      <c r="Y138" s="79"/>
      <c r="Z138" s="79"/>
      <c r="AA138" s="79"/>
      <c r="AC138" s="79"/>
      <c r="AD138" s="79"/>
      <c r="AE138" s="79"/>
      <c r="AF138" s="1"/>
      <c r="AG138" s="1"/>
      <c r="AH138" s="1"/>
      <c r="AI138" s="1"/>
      <c r="AJ138" s="1"/>
      <c r="AK138" s="1"/>
      <c r="AL138" s="1"/>
    </row>
    <row r="139" spans="2:38" ht="18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12">
        <v>18</v>
      </c>
      <c r="O139" s="118" t="s">
        <v>358</v>
      </c>
      <c r="P139" s="122" t="s">
        <v>93</v>
      </c>
      <c r="Q139" s="116" t="s">
        <v>106</v>
      </c>
      <c r="R139" s="543" t="s">
        <v>413</v>
      </c>
      <c r="S139" s="116" t="s">
        <v>564</v>
      </c>
      <c r="T139"/>
      <c r="U139"/>
      <c r="V139"/>
      <c r="W139" s="79"/>
      <c r="X139" s="79"/>
      <c r="Y139" s="79"/>
      <c r="Z139" s="79"/>
      <c r="AA139" s="79"/>
      <c r="AC139" s="79"/>
      <c r="AD139" s="79"/>
      <c r="AE139" s="79"/>
      <c r="AF139" s="1"/>
      <c r="AG139" s="1"/>
      <c r="AH139" s="1"/>
      <c r="AI139" s="1"/>
      <c r="AJ139" s="1"/>
      <c r="AK139" s="1"/>
      <c r="AL139" s="1"/>
    </row>
    <row r="140" spans="2:38" ht="18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12">
        <v>19</v>
      </c>
      <c r="O140" s="125" t="s">
        <v>367</v>
      </c>
      <c r="P140" s="99" t="s">
        <v>396</v>
      </c>
      <c r="Q140" s="115" t="s">
        <v>550</v>
      </c>
      <c r="R140" s="547" t="s">
        <v>412</v>
      </c>
      <c r="S140" s="116" t="s">
        <v>562</v>
      </c>
      <c r="T140"/>
      <c r="U140"/>
      <c r="V140"/>
      <c r="W140" s="79"/>
      <c r="X140" s="79"/>
      <c r="Y140" s="79"/>
      <c r="Z140" s="79"/>
      <c r="AA140" s="79"/>
      <c r="AC140" s="79"/>
      <c r="AD140" s="79"/>
      <c r="AE140" s="79"/>
      <c r="AF140" s="1"/>
      <c r="AG140" s="1"/>
      <c r="AH140" s="1"/>
      <c r="AI140" s="1"/>
      <c r="AJ140" s="1"/>
      <c r="AK140" s="1"/>
      <c r="AL140" s="1"/>
    </row>
    <row r="141" spans="2:38" ht="18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12">
        <v>20</v>
      </c>
      <c r="O141" s="118" t="s">
        <v>360</v>
      </c>
      <c r="P141" s="122" t="s">
        <v>94</v>
      </c>
      <c r="Q141" s="115" t="s">
        <v>551</v>
      </c>
      <c r="R141" s="550" t="s">
        <v>428</v>
      </c>
      <c r="S141" s="121" t="s">
        <v>553</v>
      </c>
      <c r="T141"/>
      <c r="U141"/>
      <c r="V141"/>
      <c r="W141" s="79"/>
      <c r="X141" s="79"/>
      <c r="Y141" s="79"/>
      <c r="Z141" s="79"/>
      <c r="AA141" s="79"/>
      <c r="AC141" s="79"/>
      <c r="AD141" s="79"/>
      <c r="AE141" s="79"/>
      <c r="AF141" s="1"/>
      <c r="AG141" s="1"/>
      <c r="AH141" s="1"/>
      <c r="AI141" s="1"/>
      <c r="AJ141" s="1"/>
      <c r="AK141" s="1"/>
      <c r="AL141" s="1"/>
    </row>
    <row r="142" spans="2:38" ht="18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12">
        <v>21</v>
      </c>
      <c r="O142" s="126" t="s">
        <v>366</v>
      </c>
      <c r="P142" s="122" t="s">
        <v>410</v>
      </c>
      <c r="Q142" s="116" t="s">
        <v>107</v>
      </c>
      <c r="R142" s="116" t="s">
        <v>102</v>
      </c>
      <c r="S142" s="116" t="s">
        <v>552</v>
      </c>
      <c r="T142"/>
      <c r="U142"/>
      <c r="V142"/>
      <c r="W142" s="79"/>
      <c r="X142" s="79"/>
      <c r="Y142" s="79"/>
      <c r="Z142" s="79"/>
      <c r="AA142" s="79"/>
      <c r="AC142" s="79"/>
      <c r="AD142" s="79"/>
      <c r="AE142" s="79"/>
      <c r="AF142" s="1"/>
      <c r="AG142" s="1"/>
      <c r="AH142" s="1"/>
      <c r="AI142" s="1"/>
      <c r="AJ142" s="1"/>
      <c r="AK142" s="1"/>
      <c r="AL142" s="1"/>
    </row>
    <row r="143" spans="2:38" ht="18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12">
        <v>22</v>
      </c>
      <c r="O143" s="125" t="s">
        <v>371</v>
      </c>
      <c r="P143" s="99" t="s">
        <v>392</v>
      </c>
      <c r="Q143" s="119" t="s">
        <v>108</v>
      </c>
      <c r="R143" s="115" t="s">
        <v>103</v>
      </c>
      <c r="S143" s="116" t="s">
        <v>556</v>
      </c>
      <c r="T143"/>
      <c r="U143"/>
      <c r="V143"/>
      <c r="W143" s="79"/>
      <c r="X143" s="79"/>
      <c r="Y143" s="79"/>
      <c r="Z143" s="79"/>
      <c r="AA143" s="79"/>
      <c r="AC143" s="79"/>
      <c r="AD143" s="79"/>
      <c r="AE143" s="79"/>
      <c r="AF143" s="1"/>
      <c r="AG143" s="1"/>
      <c r="AH143" s="1"/>
      <c r="AI143" s="1"/>
      <c r="AJ143" s="1"/>
      <c r="AK143" s="1"/>
      <c r="AL143" s="1"/>
    </row>
    <row r="144" spans="2:38" ht="18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12">
        <v>23</v>
      </c>
      <c r="O144" s="125" t="s">
        <v>361</v>
      </c>
      <c r="P144" s="117" t="s">
        <v>397</v>
      </c>
      <c r="Q144" s="115" t="s">
        <v>549</v>
      </c>
      <c r="R144" s="115" t="s">
        <v>372</v>
      </c>
      <c r="S144" s="116" t="s">
        <v>569</v>
      </c>
      <c r="T144"/>
      <c r="U144"/>
      <c r="V144"/>
      <c r="W144" s="79"/>
      <c r="X144" s="79"/>
      <c r="Y144" s="79"/>
      <c r="Z144" s="79"/>
      <c r="AA144" s="79"/>
      <c r="AC144" s="79"/>
      <c r="AD144" s="79"/>
      <c r="AE144" s="79"/>
      <c r="AF144" s="1"/>
      <c r="AG144" s="1"/>
      <c r="AH144" s="1"/>
      <c r="AI144" s="1"/>
      <c r="AJ144" s="1"/>
      <c r="AK144" s="1"/>
      <c r="AL144" s="1"/>
    </row>
    <row r="145" spans="2:38" ht="18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12">
        <v>24</v>
      </c>
      <c r="O145" s="118" t="s">
        <v>362</v>
      </c>
      <c r="P145" s="124" t="s">
        <v>102</v>
      </c>
      <c r="Q145" s="115" t="s">
        <v>222</v>
      </c>
      <c r="R145" s="115" t="s">
        <v>373</v>
      </c>
      <c r="S145" s="116" t="s">
        <v>571</v>
      </c>
      <c r="T145"/>
      <c r="U145"/>
      <c r="V145"/>
      <c r="W145" s="79"/>
      <c r="X145" s="79"/>
      <c r="Y145" s="79"/>
      <c r="Z145" s="79"/>
      <c r="AA145" s="79"/>
      <c r="AC145" s="79"/>
      <c r="AD145" s="79"/>
      <c r="AE145" s="79"/>
      <c r="AF145" s="1"/>
      <c r="AG145" s="1"/>
      <c r="AH145" s="1"/>
      <c r="AI145" s="1"/>
      <c r="AJ145" s="1"/>
      <c r="AK145" s="1"/>
      <c r="AL145" s="1"/>
    </row>
    <row r="146" spans="2:38" ht="18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12">
        <v>25</v>
      </c>
      <c r="O146" s="126" t="s">
        <v>364</v>
      </c>
      <c r="P146" s="119" t="s">
        <v>103</v>
      </c>
      <c r="Q146" s="116" t="s">
        <v>223</v>
      </c>
      <c r="R146" s="115"/>
      <c r="S146" s="116" t="s">
        <v>574</v>
      </c>
      <c r="T146"/>
      <c r="U146"/>
      <c r="V146"/>
      <c r="W146" s="79"/>
      <c r="X146" s="79"/>
      <c r="Y146" s="79"/>
      <c r="Z146" s="79"/>
      <c r="AA146" s="79"/>
      <c r="AC146" s="79"/>
      <c r="AD146" s="79"/>
      <c r="AE146" s="79"/>
      <c r="AF146" s="1"/>
      <c r="AG146" s="1"/>
      <c r="AH146" s="1"/>
      <c r="AI146" s="1"/>
      <c r="AJ146" s="1"/>
      <c r="AK146" s="1"/>
      <c r="AL146" s="1"/>
    </row>
    <row r="147" spans="2:38" ht="18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12">
        <v>26</v>
      </c>
      <c r="O147" s="126" t="s">
        <v>365</v>
      </c>
      <c r="P147" s="119" t="s">
        <v>372</v>
      </c>
      <c r="Q147" s="115" t="s">
        <v>102</v>
      </c>
      <c r="R147" s="115"/>
      <c r="S147" s="118" t="s">
        <v>102</v>
      </c>
      <c r="T147"/>
      <c r="U147"/>
      <c r="V147"/>
      <c r="W147" s="79"/>
      <c r="X147" s="79"/>
      <c r="Y147" s="79"/>
      <c r="Z147" s="79"/>
      <c r="AA147" s="79"/>
      <c r="AC147" s="79"/>
      <c r="AD147" s="79"/>
      <c r="AE147" s="79"/>
      <c r="AF147" s="1"/>
      <c r="AG147" s="1"/>
      <c r="AH147" s="1"/>
      <c r="AI147" s="1"/>
      <c r="AJ147" s="1"/>
      <c r="AK147" s="1"/>
      <c r="AL147" s="1"/>
    </row>
    <row r="148" spans="2:38" ht="18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12">
        <v>27</v>
      </c>
      <c r="O148" s="126" t="s">
        <v>363</v>
      </c>
      <c r="P148" s="119" t="s">
        <v>373</v>
      </c>
      <c r="Q148" s="115" t="s">
        <v>103</v>
      </c>
      <c r="R148" s="115"/>
      <c r="S148" s="118" t="s">
        <v>103</v>
      </c>
      <c r="T148"/>
      <c r="U148"/>
      <c r="V148"/>
      <c r="W148" s="79"/>
      <c r="X148" s="79"/>
      <c r="Y148" s="79"/>
      <c r="Z148" s="79"/>
      <c r="AA148" s="79"/>
      <c r="AC148" s="79"/>
      <c r="AD148" s="79"/>
      <c r="AE148" s="79"/>
      <c r="AF148" s="1"/>
      <c r="AG148" s="1"/>
      <c r="AH148" s="1"/>
      <c r="AI148" s="1"/>
      <c r="AJ148" s="1"/>
      <c r="AK148" s="1"/>
      <c r="AL148" s="1"/>
    </row>
    <row r="149" spans="2:38" ht="18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12">
        <v>28</v>
      </c>
      <c r="O149" s="126" t="s">
        <v>1063</v>
      </c>
      <c r="P149" s="119"/>
      <c r="Q149" s="115" t="s">
        <v>372</v>
      </c>
      <c r="R149" s="115"/>
      <c r="S149" s="118" t="s">
        <v>372</v>
      </c>
      <c r="T149"/>
      <c r="U149"/>
      <c r="V149"/>
      <c r="W149" s="79"/>
      <c r="X149" s="79"/>
      <c r="Y149" s="79"/>
      <c r="Z149" s="79"/>
      <c r="AA149" s="79"/>
      <c r="AC149" s="79"/>
      <c r="AD149" s="79"/>
      <c r="AE149" s="79"/>
      <c r="AF149" s="1"/>
      <c r="AG149" s="1"/>
      <c r="AH149" s="1"/>
      <c r="AI149" s="1"/>
      <c r="AJ149" s="1"/>
      <c r="AK149" s="1"/>
      <c r="AL149" s="1"/>
    </row>
    <row r="150" spans="2:38" ht="18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12">
        <v>29</v>
      </c>
      <c r="O150" s="126" t="s">
        <v>102</v>
      </c>
      <c r="P150" s="119"/>
      <c r="Q150" s="115" t="s">
        <v>373</v>
      </c>
      <c r="R150" s="115"/>
      <c r="S150" s="118" t="s">
        <v>373</v>
      </c>
      <c r="T150"/>
      <c r="U150"/>
      <c r="V150"/>
      <c r="W150" s="79"/>
      <c r="X150" s="79"/>
      <c r="Y150" s="79"/>
      <c r="Z150" s="79"/>
      <c r="AA150" s="79"/>
      <c r="AC150" s="79"/>
      <c r="AD150" s="79"/>
      <c r="AE150" s="79"/>
      <c r="AF150" s="1"/>
      <c r="AG150" s="1"/>
      <c r="AH150" s="1"/>
      <c r="AI150" s="1"/>
      <c r="AJ150" s="1"/>
      <c r="AK150" s="1"/>
      <c r="AL150" s="1"/>
    </row>
    <row r="151" spans="2:38" ht="18" customHeight="1" thickBo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12">
        <v>30</v>
      </c>
      <c r="O151" s="129"/>
      <c r="P151" s="130"/>
      <c r="Q151" s="130"/>
      <c r="R151" s="131"/>
      <c r="S151" s="130"/>
      <c r="T151"/>
      <c r="U151"/>
      <c r="V151"/>
      <c r="W151" s="79"/>
      <c r="X151" s="79"/>
      <c r="Y151" s="79"/>
      <c r="Z151" s="79"/>
      <c r="AA151" s="79"/>
      <c r="AC151" s="79"/>
      <c r="AD151" s="79"/>
      <c r="AE151" s="79"/>
      <c r="AF151" s="1"/>
      <c r="AG151" s="1"/>
      <c r="AH151" s="1"/>
      <c r="AI151" s="1"/>
      <c r="AJ151" s="1"/>
      <c r="AK151" s="1"/>
      <c r="AL151" s="1"/>
    </row>
    <row r="152" spans="2:38" ht="18" customHeight="1" thickBo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12"/>
      <c r="O152" s="111"/>
      <c r="P152" s="79"/>
      <c r="Q152" s="79"/>
      <c r="R152" s="79"/>
      <c r="S152" s="79"/>
      <c r="T152"/>
      <c r="U152"/>
      <c r="V152"/>
      <c r="W152" s="79"/>
      <c r="X152" s="79"/>
      <c r="Y152" s="79"/>
      <c r="Z152" s="79"/>
      <c r="AA152" s="79"/>
      <c r="AC152" s="79"/>
      <c r="AD152" s="79"/>
      <c r="AE152" s="79"/>
      <c r="AF152" s="1"/>
      <c r="AG152" s="1"/>
      <c r="AH152" s="1"/>
      <c r="AI152" s="1"/>
      <c r="AJ152" s="1"/>
      <c r="AK152" s="1"/>
      <c r="AL152" s="1"/>
    </row>
    <row r="153" spans="2:38" ht="18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12"/>
      <c r="O153" s="520" t="s">
        <v>76</v>
      </c>
      <c r="P153" s="522" t="s">
        <v>56</v>
      </c>
      <c r="Q153" s="520" t="s">
        <v>323</v>
      </c>
      <c r="R153" s="521" t="s">
        <v>62</v>
      </c>
      <c r="S153" s="521" t="s">
        <v>79</v>
      </c>
      <c r="T153"/>
      <c r="U153"/>
      <c r="V153"/>
      <c r="W153" s="79"/>
      <c r="X153" s="79"/>
      <c r="Y153" s="79"/>
      <c r="Z153" s="79"/>
      <c r="AA153" s="79"/>
      <c r="AC153" s="79"/>
      <c r="AD153" s="79"/>
      <c r="AE153" s="79"/>
      <c r="AF153" s="1"/>
      <c r="AG153" s="1"/>
      <c r="AH153" s="1"/>
      <c r="AI153" s="1"/>
      <c r="AJ153" s="1"/>
      <c r="AK153" s="1"/>
      <c r="AL153" s="1"/>
    </row>
    <row r="154" spans="2:38" ht="18" customHeight="1" thickBo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12">
        <v>1</v>
      </c>
      <c r="O154" s="125"/>
      <c r="P154" s="122"/>
      <c r="Q154" s="116"/>
      <c r="R154" s="124"/>
      <c r="S154" s="116"/>
      <c r="T154"/>
      <c r="U154"/>
      <c r="V154"/>
      <c r="W154" s="79"/>
      <c r="X154" s="79"/>
      <c r="Y154" s="79"/>
      <c r="Z154" s="79"/>
      <c r="AA154" s="79"/>
      <c r="AC154" s="79"/>
      <c r="AD154" s="79"/>
      <c r="AE154" s="79"/>
      <c r="AF154" s="1"/>
      <c r="AG154" s="1"/>
      <c r="AH154" s="1"/>
      <c r="AI154" s="1"/>
      <c r="AJ154" s="1"/>
      <c r="AK154" s="1"/>
      <c r="AL154" s="1"/>
    </row>
    <row r="155" spans="2:38" ht="18" customHeight="1" thickTop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12">
        <v>2</v>
      </c>
      <c r="O155" s="125" t="s">
        <v>518</v>
      </c>
      <c r="P155" s="124" t="s">
        <v>431</v>
      </c>
      <c r="Q155" s="562" t="s">
        <v>994</v>
      </c>
      <c r="R155" s="116" t="s">
        <v>374</v>
      </c>
      <c r="S155" s="116" t="s">
        <v>480</v>
      </c>
      <c r="T155"/>
      <c r="U155"/>
      <c r="V155"/>
      <c r="W155" s="79"/>
      <c r="X155" s="79"/>
      <c r="Y155" s="79"/>
      <c r="Z155" s="79"/>
      <c r="AA155" s="79"/>
      <c r="AC155" s="79"/>
      <c r="AD155" s="79"/>
      <c r="AE155" s="79"/>
      <c r="AF155" s="1"/>
      <c r="AG155" s="1"/>
      <c r="AH155" s="1"/>
      <c r="AI155" s="1"/>
      <c r="AJ155" s="1"/>
      <c r="AK155" s="1"/>
      <c r="AL155" s="1"/>
    </row>
    <row r="156" spans="2:38" ht="18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12">
        <v>3</v>
      </c>
      <c r="O156" s="132" t="s">
        <v>519</v>
      </c>
      <c r="P156" s="124" t="s">
        <v>441</v>
      </c>
      <c r="Q156" s="563" t="s">
        <v>999</v>
      </c>
      <c r="R156" s="116" t="s">
        <v>111</v>
      </c>
      <c r="S156" s="116" t="s">
        <v>170</v>
      </c>
      <c r="T156"/>
      <c r="U156"/>
      <c r="V156"/>
      <c r="W156" s="79"/>
      <c r="X156" s="79"/>
      <c r="Y156" s="79"/>
      <c r="Z156" s="79"/>
      <c r="AA156" s="79"/>
      <c r="AC156" s="79"/>
      <c r="AD156" s="79"/>
      <c r="AE156" s="79"/>
      <c r="AF156" s="1"/>
      <c r="AG156" s="1"/>
      <c r="AH156" s="1"/>
      <c r="AI156" s="1"/>
      <c r="AJ156" s="1"/>
      <c r="AK156" s="1"/>
      <c r="AL156" s="1"/>
    </row>
    <row r="157" spans="2:38" ht="18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12">
        <v>4</v>
      </c>
      <c r="O157" s="132" t="s">
        <v>520</v>
      </c>
      <c r="P157" s="132" t="s">
        <v>1076</v>
      </c>
      <c r="Q157" s="564" t="s">
        <v>998</v>
      </c>
      <c r="R157" s="123" t="s">
        <v>375</v>
      </c>
      <c r="S157" s="121" t="s">
        <v>481</v>
      </c>
      <c r="T157"/>
      <c r="U157"/>
      <c r="V157"/>
      <c r="W157" s="79"/>
      <c r="X157" s="79"/>
      <c r="Y157" s="79"/>
      <c r="Z157" s="79"/>
      <c r="AA157" s="79"/>
      <c r="AC157" s="79"/>
      <c r="AD157" s="79"/>
      <c r="AE157" s="79"/>
      <c r="AF157" s="1"/>
      <c r="AG157" s="1"/>
      <c r="AH157" s="1"/>
      <c r="AI157" s="1"/>
      <c r="AJ157" s="1"/>
      <c r="AK157" s="1"/>
      <c r="AL157" s="1"/>
    </row>
    <row r="158" spans="2:38" ht="18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12">
        <v>5</v>
      </c>
      <c r="O158" s="132" t="s">
        <v>521</v>
      </c>
      <c r="P158" s="124" t="s">
        <v>443</v>
      </c>
      <c r="Q158" s="563" t="s">
        <v>1001</v>
      </c>
      <c r="R158" s="121" t="s">
        <v>376</v>
      </c>
      <c r="S158" s="116" t="s">
        <v>176</v>
      </c>
      <c r="T158"/>
      <c r="U158"/>
      <c r="V158"/>
      <c r="W158" s="79"/>
      <c r="X158" s="79"/>
      <c r="Y158" s="79"/>
      <c r="Z158" s="79"/>
      <c r="AA158" s="79"/>
      <c r="AC158" s="79"/>
      <c r="AD158" s="79"/>
      <c r="AE158" s="79"/>
      <c r="AF158" s="1"/>
      <c r="AG158" s="1"/>
      <c r="AH158" s="1"/>
      <c r="AI158" s="1"/>
      <c r="AJ158" s="1"/>
      <c r="AK158" s="1"/>
      <c r="AL158" s="1"/>
    </row>
    <row r="159" spans="2:38" ht="18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12">
        <v>6</v>
      </c>
      <c r="O159" s="132" t="s">
        <v>522</v>
      </c>
      <c r="P159" s="124" t="s">
        <v>438</v>
      </c>
      <c r="Q159" s="563" t="s">
        <v>1002</v>
      </c>
      <c r="R159" s="116" t="s">
        <v>377</v>
      </c>
      <c r="S159" s="122" t="s">
        <v>482</v>
      </c>
      <c r="T159"/>
      <c r="U159"/>
      <c r="V159"/>
      <c r="W159" s="79"/>
      <c r="X159" s="79"/>
      <c r="Y159" s="79"/>
      <c r="Z159" s="79"/>
      <c r="AA159" s="79"/>
      <c r="AC159" s="79"/>
      <c r="AD159" s="79"/>
      <c r="AE159" s="79"/>
      <c r="AF159" s="1"/>
      <c r="AG159" s="1"/>
      <c r="AH159" s="1"/>
      <c r="AI159" s="1"/>
      <c r="AJ159" s="1"/>
      <c r="AK159" s="1"/>
      <c r="AL159" s="1"/>
    </row>
    <row r="160" spans="2:38" ht="18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12">
        <v>7</v>
      </c>
      <c r="O160" s="132" t="s">
        <v>540</v>
      </c>
      <c r="P160" s="124" t="s">
        <v>429</v>
      </c>
      <c r="Q160" s="564" t="s">
        <v>996</v>
      </c>
      <c r="R160" s="116" t="s">
        <v>114</v>
      </c>
      <c r="S160" s="121" t="s">
        <v>175</v>
      </c>
      <c r="T160"/>
      <c r="U160"/>
      <c r="V160"/>
      <c r="W160" s="79"/>
      <c r="X160" s="79"/>
      <c r="Y160" s="79"/>
      <c r="Z160" s="79"/>
      <c r="AA160" s="79"/>
      <c r="AC160" s="79"/>
      <c r="AD160" s="79"/>
      <c r="AE160" s="79"/>
      <c r="AF160" s="1"/>
      <c r="AG160" s="1"/>
      <c r="AH160" s="1"/>
      <c r="AI160" s="1"/>
      <c r="AJ160" s="1"/>
      <c r="AK160" s="1"/>
      <c r="AL160" s="1"/>
    </row>
    <row r="161" spans="2:38" ht="18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12">
        <v>8</v>
      </c>
      <c r="O161" s="125" t="s">
        <v>523</v>
      </c>
      <c r="P161" s="123" t="s">
        <v>435</v>
      </c>
      <c r="Q161" s="563" t="s">
        <v>997</v>
      </c>
      <c r="R161" s="124" t="s">
        <v>378</v>
      </c>
      <c r="S161" s="121" t="s">
        <v>181</v>
      </c>
      <c r="T161"/>
      <c r="U161"/>
      <c r="V161"/>
      <c r="W161" s="79"/>
      <c r="X161" s="79"/>
      <c r="Y161" s="79"/>
      <c r="Z161" s="79"/>
      <c r="AA161" s="79"/>
      <c r="AC161" s="79"/>
      <c r="AD161" s="79"/>
      <c r="AE161" s="79"/>
      <c r="AF161" s="1"/>
      <c r="AG161" s="1"/>
      <c r="AH161" s="1"/>
      <c r="AI161" s="1"/>
      <c r="AJ161" s="1"/>
      <c r="AK161" s="1"/>
      <c r="AL161" s="1"/>
    </row>
    <row r="162" spans="2:38" ht="18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12">
        <v>9</v>
      </c>
      <c r="O162" s="132" t="s">
        <v>524</v>
      </c>
      <c r="P162" s="124" t="s">
        <v>444</v>
      </c>
      <c r="Q162" s="563" t="s">
        <v>995</v>
      </c>
      <c r="R162" s="116" t="s">
        <v>379</v>
      </c>
      <c r="S162" s="121" t="s">
        <v>483</v>
      </c>
      <c r="T162"/>
      <c r="U162"/>
      <c r="V162"/>
      <c r="W162" s="79"/>
      <c r="X162" s="79"/>
      <c r="Y162" s="79"/>
      <c r="Z162" s="79"/>
      <c r="AA162" s="79"/>
      <c r="AC162" s="79"/>
      <c r="AD162" s="79"/>
      <c r="AE162" s="79"/>
      <c r="AF162" s="1"/>
      <c r="AG162" s="1"/>
      <c r="AH162" s="1"/>
      <c r="AI162" s="1"/>
      <c r="AJ162" s="1"/>
      <c r="AK162" s="1"/>
      <c r="AL162" s="1"/>
    </row>
    <row r="163" spans="2:38" ht="18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12">
        <v>10</v>
      </c>
      <c r="O163" s="125" t="s">
        <v>525</v>
      </c>
      <c r="P163" s="124" t="s">
        <v>115</v>
      </c>
      <c r="Q163" s="116" t="s">
        <v>1003</v>
      </c>
      <c r="R163" s="121" t="s">
        <v>380</v>
      </c>
      <c r="S163" s="116" t="s">
        <v>484</v>
      </c>
      <c r="T163"/>
      <c r="U163"/>
      <c r="V163"/>
      <c r="W163" s="79"/>
      <c r="X163" s="79"/>
      <c r="Y163" s="79"/>
      <c r="Z163" s="79"/>
      <c r="AA163" s="79"/>
      <c r="AC163" s="79"/>
      <c r="AD163" s="79"/>
      <c r="AE163" s="79"/>
      <c r="AF163" s="1"/>
      <c r="AG163" s="1"/>
      <c r="AH163" s="1"/>
      <c r="AI163" s="1"/>
      <c r="AJ163" s="1"/>
      <c r="AK163" s="1"/>
      <c r="AL163" s="1"/>
    </row>
    <row r="164" spans="2:38" ht="18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12">
        <v>11</v>
      </c>
      <c r="O164" s="125" t="s">
        <v>526</v>
      </c>
      <c r="P164" s="124" t="s">
        <v>447</v>
      </c>
      <c r="Q164" s="564" t="s">
        <v>992</v>
      </c>
      <c r="R164" s="121" t="s">
        <v>381</v>
      </c>
      <c r="S164" s="116" t="s">
        <v>485</v>
      </c>
      <c r="T164"/>
      <c r="U164"/>
      <c r="V164"/>
      <c r="W164" s="79"/>
      <c r="X164" s="79"/>
      <c r="Y164" s="79"/>
      <c r="Z164" s="79"/>
      <c r="AA164" s="79"/>
      <c r="AC164" s="79"/>
      <c r="AD164" s="79"/>
      <c r="AE164" s="79"/>
      <c r="AF164" s="1"/>
      <c r="AG164" s="1"/>
      <c r="AH164" s="1"/>
      <c r="AI164" s="1"/>
      <c r="AJ164" s="1"/>
      <c r="AK164" s="1"/>
      <c r="AL164" s="1"/>
    </row>
    <row r="165" spans="2:38" ht="18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12">
        <v>12</v>
      </c>
      <c r="O165" s="125" t="s">
        <v>534</v>
      </c>
      <c r="P165" s="122" t="s">
        <v>437</v>
      </c>
      <c r="Q165" s="563" t="s">
        <v>1000</v>
      </c>
      <c r="R165" s="121" t="s">
        <v>113</v>
      </c>
      <c r="S165" s="116" t="s">
        <v>486</v>
      </c>
      <c r="T165"/>
      <c r="U165"/>
      <c r="V165"/>
      <c r="W165" s="79"/>
      <c r="X165" s="79"/>
      <c r="Y165" s="79"/>
      <c r="Z165" s="79"/>
      <c r="AA165" s="79"/>
      <c r="AC165" s="79"/>
      <c r="AD165" s="79"/>
      <c r="AE165" s="79"/>
      <c r="AF165" s="1"/>
      <c r="AG165" s="1"/>
      <c r="AH165" s="1"/>
      <c r="AI165" s="1"/>
      <c r="AJ165" s="1"/>
      <c r="AK165" s="1"/>
      <c r="AL165" s="1"/>
    </row>
    <row r="166" spans="2:38" ht="18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12">
        <v>13</v>
      </c>
      <c r="O166" s="132" t="s">
        <v>539</v>
      </c>
      <c r="P166" s="124" t="s">
        <v>450</v>
      </c>
      <c r="Q166" s="563" t="s">
        <v>993</v>
      </c>
      <c r="R166" s="116" t="s">
        <v>382</v>
      </c>
      <c r="S166" s="116" t="s">
        <v>487</v>
      </c>
      <c r="T166"/>
      <c r="U166"/>
      <c r="V166"/>
      <c r="W166" s="79"/>
      <c r="X166" s="79"/>
      <c r="Y166" s="79"/>
      <c r="Z166" s="79"/>
      <c r="AA166" s="79"/>
      <c r="AC166" s="79"/>
      <c r="AD166" s="79"/>
      <c r="AE166" s="79"/>
      <c r="AF166" s="1"/>
      <c r="AG166" s="1"/>
      <c r="AH166" s="1"/>
      <c r="AI166" s="1"/>
      <c r="AJ166" s="1"/>
      <c r="AK166" s="1"/>
      <c r="AL166" s="1"/>
    </row>
    <row r="167" spans="2:38" ht="18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12">
        <v>14</v>
      </c>
      <c r="O167" s="125" t="s">
        <v>527</v>
      </c>
      <c r="P167" s="122" t="s">
        <v>430</v>
      </c>
      <c r="Q167" s="568" t="s">
        <v>102</v>
      </c>
      <c r="R167" s="121" t="s">
        <v>383</v>
      </c>
      <c r="S167" s="116" t="s">
        <v>488</v>
      </c>
      <c r="T167"/>
      <c r="U167"/>
      <c r="V167"/>
      <c r="W167" s="79"/>
      <c r="X167" s="79"/>
      <c r="Y167" s="79"/>
      <c r="Z167" s="79"/>
      <c r="AA167" s="79"/>
      <c r="AC167" s="79"/>
      <c r="AD167" s="79"/>
      <c r="AE167" s="79"/>
      <c r="AF167" s="1"/>
      <c r="AG167" s="1"/>
      <c r="AH167" s="1"/>
      <c r="AI167" s="1"/>
      <c r="AJ167" s="1"/>
      <c r="AK167" s="1"/>
      <c r="AL167" s="1"/>
    </row>
    <row r="168" spans="2:38" ht="18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12">
        <v>15</v>
      </c>
      <c r="O168" s="132" t="s">
        <v>185</v>
      </c>
      <c r="P168" s="124" t="s">
        <v>434</v>
      </c>
      <c r="Q168" s="550" t="s">
        <v>103</v>
      </c>
      <c r="R168" s="116" t="s">
        <v>384</v>
      </c>
      <c r="S168" s="116" t="s">
        <v>489</v>
      </c>
      <c r="T168"/>
      <c r="U168"/>
      <c r="V168"/>
      <c r="W168" s="79"/>
      <c r="X168" s="79"/>
      <c r="Y168" s="79"/>
      <c r="Z168" s="79"/>
      <c r="AA168" s="79"/>
      <c r="AC168" s="79"/>
      <c r="AD168" s="79"/>
      <c r="AE168" s="79"/>
      <c r="AF168" s="1"/>
      <c r="AG168" s="1"/>
      <c r="AH168" s="1"/>
      <c r="AI168" s="1"/>
      <c r="AJ168" s="1"/>
      <c r="AK168" s="1"/>
      <c r="AL168" s="1"/>
    </row>
    <row r="169" spans="2:38" ht="18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12">
        <v>16</v>
      </c>
      <c r="O169" s="132" t="s">
        <v>528</v>
      </c>
      <c r="P169" s="122" t="s">
        <v>442</v>
      </c>
      <c r="Q169" s="565" t="s">
        <v>372</v>
      </c>
      <c r="R169" s="116" t="s">
        <v>385</v>
      </c>
      <c r="S169" s="127" t="s">
        <v>192</v>
      </c>
      <c r="T169"/>
      <c r="U169"/>
      <c r="V169"/>
      <c r="W169" s="79"/>
      <c r="X169" s="79"/>
      <c r="Y169" s="79"/>
      <c r="Z169" s="79"/>
      <c r="AA169" s="79"/>
      <c r="AC169" s="79"/>
      <c r="AD169" s="79"/>
      <c r="AE169" s="79"/>
      <c r="AF169" s="1"/>
      <c r="AG169" s="1"/>
      <c r="AH169" s="1"/>
      <c r="AI169" s="1"/>
      <c r="AJ169" s="1"/>
      <c r="AK169" s="1"/>
      <c r="AL169" s="1"/>
    </row>
    <row r="170" spans="2:38" ht="18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12">
        <v>17</v>
      </c>
      <c r="O170" s="125" t="s">
        <v>191</v>
      </c>
      <c r="P170" s="124" t="s">
        <v>440</v>
      </c>
      <c r="Q170" s="566" t="s">
        <v>373</v>
      </c>
      <c r="R170" s="116" t="s">
        <v>116</v>
      </c>
      <c r="S170" s="116" t="s">
        <v>490</v>
      </c>
      <c r="T170"/>
      <c r="U170"/>
      <c r="V170"/>
      <c r="W170" s="79"/>
      <c r="X170" s="79"/>
      <c r="Y170" s="79"/>
      <c r="Z170" s="79"/>
      <c r="AA170" s="79"/>
      <c r="AC170" s="79"/>
      <c r="AD170" s="79"/>
      <c r="AE170" s="79"/>
      <c r="AF170" s="1"/>
      <c r="AG170" s="1"/>
      <c r="AH170" s="1"/>
      <c r="AI170" s="1"/>
      <c r="AJ170" s="1"/>
      <c r="AK170" s="1"/>
      <c r="AL170" s="1"/>
    </row>
    <row r="171" spans="2:38" ht="18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12">
        <v>18</v>
      </c>
      <c r="O171" s="132" t="s">
        <v>529</v>
      </c>
      <c r="P171" s="124" t="s">
        <v>439</v>
      </c>
      <c r="Q171" s="116"/>
      <c r="R171" s="550" t="s">
        <v>386</v>
      </c>
      <c r="S171" s="550" t="s">
        <v>491</v>
      </c>
      <c r="T171"/>
      <c r="U171"/>
      <c r="V171"/>
      <c r="W171" s="79"/>
      <c r="X171" s="79"/>
      <c r="Y171" s="79"/>
      <c r="Z171" s="79"/>
      <c r="AA171" s="79"/>
      <c r="AC171" s="79"/>
      <c r="AD171" s="79"/>
      <c r="AE171" s="79"/>
      <c r="AF171" s="1"/>
      <c r="AG171" s="1"/>
      <c r="AH171" s="1"/>
      <c r="AI171" s="1"/>
      <c r="AJ171" s="1"/>
      <c r="AK171" s="1"/>
      <c r="AL171" s="1"/>
    </row>
    <row r="172" spans="2:38" ht="18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12">
        <v>19</v>
      </c>
      <c r="O172" s="132" t="s">
        <v>530</v>
      </c>
      <c r="P172" s="124" t="s">
        <v>448</v>
      </c>
      <c r="Q172" s="116"/>
      <c r="R172" s="550" t="s">
        <v>387</v>
      </c>
      <c r="S172" s="550" t="s">
        <v>203</v>
      </c>
      <c r="T172"/>
      <c r="U172"/>
      <c r="V172"/>
      <c r="W172" s="79"/>
      <c r="X172" s="79"/>
      <c r="Y172" s="79"/>
      <c r="Z172" s="79"/>
      <c r="AA172" s="79"/>
      <c r="AC172" s="79"/>
      <c r="AD172" s="79"/>
      <c r="AE172" s="79"/>
      <c r="AF172" s="1"/>
      <c r="AG172" s="1"/>
      <c r="AH172" s="1"/>
      <c r="AI172" s="1"/>
      <c r="AJ172" s="1"/>
      <c r="AK172" s="1"/>
      <c r="AL172" s="1"/>
    </row>
    <row r="173" spans="2:38" ht="18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12">
        <v>20</v>
      </c>
      <c r="O173" s="132" t="s">
        <v>541</v>
      </c>
      <c r="P173" s="124" t="s">
        <v>449</v>
      </c>
      <c r="Q173" s="116"/>
      <c r="R173" s="550" t="s">
        <v>388</v>
      </c>
      <c r="S173" s="550" t="s">
        <v>492</v>
      </c>
      <c r="T173"/>
      <c r="U173"/>
      <c r="V173"/>
      <c r="W173" s="79"/>
      <c r="X173" s="79"/>
      <c r="Y173" s="79"/>
      <c r="Z173" s="79"/>
      <c r="AA173" s="79"/>
      <c r="AC173" s="79"/>
      <c r="AD173" s="79"/>
      <c r="AE173" s="79"/>
      <c r="AF173" s="1"/>
      <c r="AG173" s="1"/>
      <c r="AH173" s="1"/>
      <c r="AI173" s="1"/>
      <c r="AJ173" s="1"/>
      <c r="AK173" s="1"/>
      <c r="AL173" s="1"/>
    </row>
    <row r="174" spans="2:38" ht="18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12">
        <v>21</v>
      </c>
      <c r="O174" s="132" t="s">
        <v>194</v>
      </c>
      <c r="P174" s="132" t="s">
        <v>445</v>
      </c>
      <c r="Q174" s="116"/>
      <c r="R174" s="550" t="s">
        <v>389</v>
      </c>
      <c r="S174" s="565" t="s">
        <v>493</v>
      </c>
      <c r="T174"/>
      <c r="U174"/>
      <c r="V174"/>
      <c r="W174" s="79"/>
      <c r="X174" s="79"/>
      <c r="Y174" s="79"/>
      <c r="Z174" s="79"/>
      <c r="AA174" s="79"/>
      <c r="AC174" s="79"/>
      <c r="AD174" s="79"/>
      <c r="AE174" s="79"/>
      <c r="AF174" s="1"/>
      <c r="AG174" s="1"/>
      <c r="AH174" s="1"/>
      <c r="AI174" s="1"/>
      <c r="AJ174" s="1"/>
      <c r="AK174" s="1"/>
      <c r="AL174" s="1"/>
    </row>
    <row r="175" spans="2:38" ht="18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12">
        <v>22</v>
      </c>
      <c r="O175" s="125" t="s">
        <v>462</v>
      </c>
      <c r="P175" s="122" t="s">
        <v>436</v>
      </c>
      <c r="Q175" s="116"/>
      <c r="R175" s="550" t="s">
        <v>390</v>
      </c>
      <c r="S175" s="566" t="s">
        <v>494</v>
      </c>
      <c r="T175"/>
      <c r="U175"/>
      <c r="V175"/>
      <c r="W175" s="79"/>
      <c r="X175" s="79"/>
      <c r="Y175" s="79"/>
      <c r="Z175" s="79"/>
      <c r="AA175" s="79"/>
      <c r="AC175" s="79"/>
      <c r="AD175" s="79"/>
      <c r="AE175" s="79"/>
      <c r="AF175" s="1"/>
      <c r="AG175" s="1"/>
      <c r="AH175" s="1"/>
      <c r="AI175" s="1"/>
      <c r="AJ175" s="1"/>
      <c r="AK175" s="1"/>
      <c r="AL175" s="1"/>
    </row>
    <row r="176" spans="2:38" ht="18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12">
        <v>23</v>
      </c>
      <c r="O176" s="258" t="s">
        <v>531</v>
      </c>
      <c r="P176" s="124" t="s">
        <v>433</v>
      </c>
      <c r="Q176" s="116"/>
      <c r="R176" s="568" t="s">
        <v>102</v>
      </c>
      <c r="S176" s="567" t="s">
        <v>102</v>
      </c>
      <c r="T176" s="79"/>
      <c r="U176" s="79"/>
      <c r="V176" s="79"/>
      <c r="W176" s="79"/>
      <c r="X176" s="79"/>
      <c r="Y176" s="79"/>
      <c r="Z176" s="79"/>
      <c r="AA176" s="79"/>
      <c r="AC176" s="79"/>
      <c r="AD176" s="79"/>
      <c r="AE176" s="79"/>
      <c r="AF176" s="1"/>
      <c r="AG176" s="1"/>
      <c r="AH176" s="1"/>
      <c r="AI176" s="1"/>
      <c r="AJ176" s="1"/>
      <c r="AK176" s="1"/>
      <c r="AL176" s="1"/>
    </row>
    <row r="177" spans="2:38" ht="18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12">
        <v>24</v>
      </c>
      <c r="O177" s="134" t="s">
        <v>532</v>
      </c>
      <c r="P177" s="124" t="s">
        <v>432</v>
      </c>
      <c r="Q177" s="132"/>
      <c r="R177" s="550" t="s">
        <v>103</v>
      </c>
      <c r="S177" s="550" t="s">
        <v>103</v>
      </c>
      <c r="T177" s="79"/>
      <c r="U177" s="79"/>
      <c r="V177" s="79"/>
      <c r="W177" s="79"/>
      <c r="X177" s="79"/>
      <c r="Y177" s="79"/>
      <c r="Z177" s="79"/>
      <c r="AA177" s="79"/>
      <c r="AC177" s="79"/>
      <c r="AD177" s="79"/>
      <c r="AE177" s="79"/>
      <c r="AF177" s="1"/>
      <c r="AG177" s="1"/>
      <c r="AH177" s="1"/>
      <c r="AI177" s="1"/>
      <c r="AJ177" s="1"/>
      <c r="AK177" s="1"/>
      <c r="AL177" s="1"/>
    </row>
    <row r="178" spans="2:38" ht="18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12">
        <v>25</v>
      </c>
      <c r="O178" s="258" t="s">
        <v>533</v>
      </c>
      <c r="P178" s="132" t="s">
        <v>446</v>
      </c>
      <c r="Q178" s="132"/>
      <c r="R178" s="565" t="s">
        <v>372</v>
      </c>
      <c r="S178" s="550" t="s">
        <v>372</v>
      </c>
      <c r="T178" s="79"/>
      <c r="U178" s="79"/>
      <c r="V178" s="79"/>
      <c r="W178" s="79"/>
      <c r="X178" s="79"/>
      <c r="Y178" s="79"/>
      <c r="Z178" s="79"/>
      <c r="AA178" s="79"/>
      <c r="AC178" s="79"/>
      <c r="AD178" s="79"/>
      <c r="AE178" s="79"/>
      <c r="AF178" s="1"/>
      <c r="AG178" s="1"/>
      <c r="AH178" s="1"/>
      <c r="AI178" s="1"/>
      <c r="AJ178" s="1"/>
      <c r="AK178" s="1"/>
      <c r="AL178" s="1"/>
    </row>
    <row r="179" spans="2:38" ht="18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12">
        <v>26</v>
      </c>
      <c r="O179" s="552" t="s">
        <v>535</v>
      </c>
      <c r="P179" s="132" t="s">
        <v>102</v>
      </c>
      <c r="Q179" s="139"/>
      <c r="R179" s="566" t="s">
        <v>373</v>
      </c>
      <c r="S179" s="569" t="s">
        <v>373</v>
      </c>
      <c r="T179" s="79"/>
      <c r="U179" s="79"/>
      <c r="V179" s="79"/>
      <c r="W179" s="79"/>
      <c r="X179" s="79"/>
      <c r="Y179" s="79"/>
      <c r="Z179" s="79"/>
      <c r="AA179" s="79"/>
      <c r="AC179" s="79"/>
      <c r="AD179" s="79"/>
      <c r="AE179" s="79"/>
      <c r="AF179" s="1"/>
      <c r="AG179" s="1"/>
      <c r="AH179" s="1"/>
      <c r="AI179" s="1"/>
      <c r="AJ179" s="1"/>
      <c r="AK179" s="1"/>
      <c r="AL179" s="1"/>
    </row>
    <row r="180" spans="2:38" ht="18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12">
        <v>27</v>
      </c>
      <c r="O180" s="137" t="s">
        <v>536</v>
      </c>
      <c r="P180" s="138" t="s">
        <v>103</v>
      </c>
      <c r="Q180" s="123"/>
      <c r="R180" s="135"/>
      <c r="S180" s="528"/>
      <c r="T180" s="79"/>
      <c r="U180" s="79"/>
      <c r="V180" s="79"/>
      <c r="W180" s="79"/>
      <c r="X180" s="79"/>
      <c r="Y180" s="79"/>
      <c r="Z180" s="79"/>
      <c r="AA180" s="79"/>
      <c r="AC180" s="79"/>
      <c r="AD180" s="79"/>
      <c r="AE180" s="79"/>
      <c r="AF180" s="1"/>
      <c r="AG180" s="1"/>
      <c r="AH180" s="1"/>
      <c r="AI180" s="1"/>
      <c r="AJ180" s="1"/>
      <c r="AK180" s="1"/>
      <c r="AL180" s="1"/>
    </row>
    <row r="181" spans="2:38" ht="18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12">
        <v>28</v>
      </c>
      <c r="O181" s="137" t="s">
        <v>537</v>
      </c>
      <c r="P181" s="139" t="s">
        <v>372</v>
      </c>
      <c r="Q181" s="139"/>
      <c r="R181" s="140"/>
      <c r="S181" s="528"/>
      <c r="T181" s="79"/>
      <c r="U181" s="79"/>
      <c r="V181" s="79"/>
      <c r="W181" s="79"/>
      <c r="X181" s="79"/>
      <c r="Y181" s="79"/>
      <c r="Z181" s="79"/>
      <c r="AA181" s="79"/>
      <c r="AC181" s="79"/>
      <c r="AD181" s="79"/>
      <c r="AE181" s="79"/>
      <c r="AF181" s="1"/>
      <c r="AG181" s="1"/>
      <c r="AH181" s="1"/>
      <c r="AI181" s="1"/>
      <c r="AJ181" s="1"/>
      <c r="AK181" s="1"/>
      <c r="AL181" s="1"/>
    </row>
    <row r="182" spans="2:38" ht="18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12">
        <v>29</v>
      </c>
      <c r="O182" s="137" t="s">
        <v>538</v>
      </c>
      <c r="P182" s="139" t="s">
        <v>373</v>
      </c>
      <c r="Q182" s="139"/>
      <c r="R182" s="140"/>
      <c r="S182" s="528"/>
      <c r="T182" s="79"/>
      <c r="U182" s="79"/>
      <c r="V182" s="79"/>
      <c r="W182" s="79"/>
      <c r="X182" s="79"/>
      <c r="Y182" s="79"/>
      <c r="Z182" s="79"/>
      <c r="AA182" s="79"/>
      <c r="AC182" s="79"/>
      <c r="AD182" s="79"/>
      <c r="AE182" s="79"/>
      <c r="AF182" s="1"/>
      <c r="AG182" s="1"/>
      <c r="AH182" s="1"/>
      <c r="AI182" s="1"/>
      <c r="AJ182" s="1"/>
      <c r="AK182" s="1"/>
      <c r="AL182" s="1"/>
    </row>
    <row r="183" spans="2:38" ht="18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12">
        <v>30</v>
      </c>
      <c r="O183" s="137" t="s">
        <v>542</v>
      </c>
      <c r="P183" s="139"/>
      <c r="Q183" s="139"/>
      <c r="R183" s="140"/>
      <c r="S183" s="528"/>
      <c r="T183" s="79"/>
      <c r="U183" s="79"/>
      <c r="V183" s="79"/>
      <c r="W183" s="79"/>
      <c r="X183" s="79"/>
      <c r="Y183" s="79"/>
      <c r="Z183" s="79"/>
      <c r="AA183" s="79"/>
      <c r="AC183" s="79"/>
      <c r="AD183" s="79"/>
      <c r="AE183" s="79"/>
      <c r="AF183" s="1"/>
      <c r="AG183" s="1"/>
      <c r="AH183" s="1"/>
      <c r="AI183" s="1"/>
      <c r="AJ183" s="1"/>
      <c r="AK183" s="1"/>
      <c r="AL183" s="1"/>
    </row>
    <row r="184" spans="2:38" ht="18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12">
        <v>31</v>
      </c>
      <c r="O184" s="137" t="s">
        <v>102</v>
      </c>
      <c r="P184" s="139"/>
      <c r="Q184" s="139"/>
      <c r="R184" s="140"/>
      <c r="S184" s="528"/>
      <c r="T184" s="79"/>
      <c r="U184" s="79"/>
      <c r="V184" s="79"/>
      <c r="W184" s="79"/>
      <c r="X184" s="79"/>
      <c r="Y184" s="79"/>
      <c r="Z184" s="79"/>
      <c r="AA184" s="79"/>
      <c r="AC184" s="79"/>
      <c r="AD184" s="79"/>
      <c r="AE184" s="79"/>
      <c r="AF184" s="1"/>
      <c r="AG184" s="1"/>
      <c r="AH184" s="1"/>
      <c r="AI184" s="1"/>
      <c r="AJ184" s="1"/>
      <c r="AK184" s="1"/>
      <c r="AL184" s="1"/>
    </row>
    <row r="185" spans="2:38" ht="18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12">
        <v>32</v>
      </c>
      <c r="O185" s="137" t="s">
        <v>103</v>
      </c>
      <c r="P185" s="139"/>
      <c r="Q185" s="139"/>
      <c r="R185" s="140"/>
      <c r="S185" s="528"/>
      <c r="T185" s="79"/>
      <c r="U185" s="79"/>
      <c r="V185" s="79"/>
      <c r="W185" s="79"/>
      <c r="X185" s="79"/>
      <c r="Y185" s="79"/>
      <c r="Z185" s="79"/>
      <c r="AA185" s="79"/>
      <c r="AC185" s="79"/>
      <c r="AD185" s="79"/>
      <c r="AE185" s="79"/>
      <c r="AF185" s="1"/>
      <c r="AG185" s="1"/>
      <c r="AH185" s="1"/>
      <c r="AI185" s="1"/>
      <c r="AJ185" s="1"/>
      <c r="AK185" s="1"/>
      <c r="AL185" s="1"/>
    </row>
    <row r="186" spans="2:38" ht="18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12">
        <v>33</v>
      </c>
      <c r="O186" s="137" t="s">
        <v>372</v>
      </c>
      <c r="P186" s="139"/>
      <c r="Q186" s="139"/>
      <c r="R186" s="140"/>
      <c r="S186" s="528"/>
      <c r="T186" s="79"/>
      <c r="U186" s="79"/>
      <c r="V186" s="79"/>
      <c r="W186" s="79"/>
      <c r="X186" s="79"/>
      <c r="Y186" s="79"/>
      <c r="Z186" s="79"/>
      <c r="AA186" s="79"/>
      <c r="AC186" s="79"/>
      <c r="AD186" s="79"/>
      <c r="AE186" s="79"/>
      <c r="AF186" s="1"/>
      <c r="AG186" s="1"/>
      <c r="AH186" s="1"/>
      <c r="AI186" s="1"/>
      <c r="AJ186" s="1"/>
      <c r="AK186" s="1"/>
      <c r="AL186" s="1"/>
    </row>
    <row r="187" spans="2:38" ht="18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12">
        <v>34</v>
      </c>
      <c r="O187" s="137" t="s">
        <v>373</v>
      </c>
      <c r="P187" s="139"/>
      <c r="Q187" s="139"/>
      <c r="R187" s="140"/>
      <c r="S187" s="528"/>
      <c r="T187" s="79"/>
      <c r="U187" s="79"/>
      <c r="V187" s="79"/>
      <c r="W187" s="79"/>
      <c r="X187" s="79"/>
      <c r="Y187" s="79"/>
      <c r="Z187" s="79"/>
      <c r="AA187" s="79"/>
      <c r="AC187" s="79"/>
      <c r="AD187" s="79"/>
      <c r="AE187" s="79"/>
      <c r="AF187" s="1"/>
      <c r="AG187" s="1"/>
      <c r="AH187" s="1"/>
      <c r="AI187" s="1"/>
      <c r="AJ187" s="1"/>
      <c r="AK187" s="1"/>
      <c r="AL187" s="1"/>
    </row>
    <row r="188" spans="2:38" ht="18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12">
        <v>35</v>
      </c>
      <c r="O188" s="137"/>
      <c r="P188" s="139"/>
      <c r="Q188" s="139"/>
      <c r="R188" s="140"/>
      <c r="S188" s="528"/>
      <c r="T188" s="79"/>
      <c r="U188" s="79"/>
      <c r="V188" s="79"/>
      <c r="W188" s="79"/>
      <c r="X188" s="79"/>
      <c r="Y188" s="79"/>
      <c r="Z188" s="79"/>
      <c r="AA188" s="79"/>
      <c r="AC188" s="79"/>
      <c r="AD188" s="79"/>
      <c r="AE188" s="79"/>
      <c r="AF188" s="1"/>
      <c r="AG188" s="1"/>
      <c r="AH188" s="1"/>
      <c r="AI188" s="1"/>
      <c r="AJ188" s="1"/>
      <c r="AK188" s="1"/>
      <c r="AL188" s="1"/>
    </row>
    <row r="189" spans="2:38" ht="18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12">
        <v>36</v>
      </c>
      <c r="O189" s="137"/>
      <c r="P189" s="139"/>
      <c r="Q189" s="139"/>
      <c r="R189" s="140"/>
      <c r="S189" s="528"/>
      <c r="T189" s="79"/>
      <c r="U189" s="79"/>
      <c r="V189" s="79"/>
      <c r="W189" s="79"/>
      <c r="X189" s="79"/>
      <c r="Y189" s="79"/>
      <c r="Z189" s="79"/>
      <c r="AA189" s="79"/>
      <c r="AC189" s="79"/>
      <c r="AD189" s="79"/>
      <c r="AE189" s="79"/>
      <c r="AF189" s="1"/>
      <c r="AG189" s="1"/>
      <c r="AH189" s="1"/>
      <c r="AI189" s="1"/>
      <c r="AJ189" s="1"/>
      <c r="AK189" s="1"/>
      <c r="AL189" s="1"/>
    </row>
    <row r="190" spans="2:38" ht="18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12">
        <v>37</v>
      </c>
      <c r="O190" s="137"/>
      <c r="P190" s="139"/>
      <c r="Q190" s="139"/>
      <c r="R190" s="140"/>
      <c r="S190" s="528"/>
      <c r="T190" s="79"/>
      <c r="U190" s="79"/>
      <c r="V190" s="79"/>
      <c r="W190" s="79"/>
      <c r="X190" s="79"/>
      <c r="Y190" s="79"/>
      <c r="Z190" s="79"/>
      <c r="AA190" s="79"/>
      <c r="AC190" s="79"/>
      <c r="AD190" s="79"/>
      <c r="AE190" s="79"/>
      <c r="AF190" s="1"/>
      <c r="AG190" s="1"/>
      <c r="AH190" s="1"/>
      <c r="AI190" s="1"/>
      <c r="AJ190" s="1"/>
      <c r="AK190" s="1"/>
      <c r="AL190" s="1"/>
    </row>
    <row r="191" spans="2:38" ht="18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12">
        <v>38</v>
      </c>
      <c r="O191" s="137"/>
      <c r="P191" s="139"/>
      <c r="Q191" s="139"/>
      <c r="R191" s="140"/>
      <c r="S191" s="528"/>
      <c r="T191" s="79"/>
      <c r="U191" s="79"/>
      <c r="V191" s="79"/>
      <c r="W191" s="79"/>
      <c r="X191" s="79"/>
      <c r="Y191" s="79"/>
      <c r="Z191" s="79"/>
      <c r="AA191" s="79"/>
      <c r="AC191" s="79"/>
      <c r="AD191" s="79"/>
      <c r="AE191" s="79"/>
      <c r="AF191" s="1"/>
      <c r="AG191" s="1"/>
      <c r="AH191" s="1"/>
      <c r="AI191" s="1"/>
      <c r="AJ191" s="1"/>
      <c r="AK191" s="1"/>
      <c r="AL191" s="1"/>
    </row>
    <row r="192" spans="2:38" ht="18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12">
        <v>39</v>
      </c>
      <c r="O192" s="137"/>
      <c r="P192" s="139"/>
      <c r="Q192" s="139"/>
      <c r="R192" s="140"/>
      <c r="S192" s="528"/>
      <c r="T192" s="79"/>
      <c r="U192" s="79"/>
      <c r="V192" s="79"/>
      <c r="W192" s="79"/>
      <c r="X192" s="79"/>
      <c r="Y192" s="79"/>
      <c r="Z192" s="79"/>
      <c r="AA192" s="79"/>
      <c r="AC192" s="79"/>
      <c r="AD192" s="79"/>
      <c r="AE192" s="79"/>
      <c r="AF192" s="1"/>
      <c r="AG192" s="1"/>
      <c r="AH192" s="1"/>
      <c r="AI192" s="1"/>
      <c r="AJ192" s="1"/>
      <c r="AK192" s="1"/>
      <c r="AL192" s="1"/>
    </row>
    <row r="193" spans="2:38" ht="18" customHeight="1" thickBo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12">
        <v>40</v>
      </c>
      <c r="O193" s="141"/>
      <c r="P193" s="142"/>
      <c r="Q193" s="143"/>
      <c r="R193" s="144"/>
      <c r="S193" s="529"/>
      <c r="T193" s="79"/>
      <c r="U193" s="79"/>
      <c r="V193" s="79"/>
      <c r="W193" s="79"/>
      <c r="X193" s="79"/>
      <c r="Y193" s="79"/>
      <c r="Z193" s="79"/>
      <c r="AA193" s="79"/>
      <c r="AC193" s="79"/>
      <c r="AD193" s="79"/>
      <c r="AE193" s="79"/>
      <c r="AF193" s="1"/>
      <c r="AG193" s="1"/>
      <c r="AH193" s="1"/>
      <c r="AI193" s="1"/>
      <c r="AJ193" s="1"/>
      <c r="AK193" s="1"/>
      <c r="AL193" s="1"/>
    </row>
    <row r="194" spans="2:38" ht="18" customHeight="1" thickBo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12"/>
      <c r="O194" s="111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C194" s="79"/>
      <c r="AD194" s="79"/>
      <c r="AE194" s="79"/>
      <c r="AF194" s="1"/>
      <c r="AG194" s="1"/>
      <c r="AH194" s="1"/>
      <c r="AI194" s="1"/>
      <c r="AJ194" s="1"/>
      <c r="AK194" s="1"/>
      <c r="AL194" s="1"/>
    </row>
    <row r="195" spans="2:38" ht="18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12"/>
      <c r="O195" s="113"/>
      <c r="P195" s="521" t="s">
        <v>324</v>
      </c>
      <c r="Q195" s="520" t="s">
        <v>83</v>
      </c>
      <c r="R195" s="114"/>
      <c r="S195" s="79"/>
      <c r="T195" s="79"/>
      <c r="U195" s="79"/>
      <c r="V195" s="79"/>
      <c r="W195" s="79"/>
      <c r="X195" s="79"/>
      <c r="Y195" s="79"/>
      <c r="Z195" s="79"/>
      <c r="AA195" s="79"/>
      <c r="AC195" s="79"/>
      <c r="AD195" s="79"/>
      <c r="AE195" s="79"/>
      <c r="AF195" s="1"/>
      <c r="AG195" s="1"/>
      <c r="AH195" s="1"/>
      <c r="AI195" s="1"/>
      <c r="AJ195" s="1"/>
      <c r="AK195" s="1"/>
      <c r="AL195" s="1"/>
    </row>
    <row r="196" spans="2:38" ht="18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12">
        <v>1</v>
      </c>
      <c r="O196" s="117"/>
      <c r="P196" s="123"/>
      <c r="Q196" s="124"/>
      <c r="R196" s="116"/>
      <c r="S196" s="79"/>
      <c r="T196" s="79"/>
      <c r="U196" s="79"/>
      <c r="V196" s="79"/>
      <c r="W196" s="79"/>
      <c r="X196" s="79"/>
      <c r="Y196" s="79"/>
      <c r="Z196" s="79"/>
      <c r="AA196" s="79"/>
      <c r="AC196" s="79"/>
      <c r="AD196" s="79"/>
      <c r="AE196" s="79"/>
      <c r="AF196" s="1"/>
      <c r="AG196" s="1"/>
      <c r="AH196" s="1"/>
      <c r="AI196" s="1"/>
      <c r="AJ196" s="1"/>
      <c r="AK196" s="1"/>
      <c r="AL196" s="1"/>
    </row>
    <row r="197" spans="2:38" ht="18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12">
        <v>2</v>
      </c>
      <c r="O197" s="117"/>
      <c r="P197" s="539" t="s">
        <v>500</v>
      </c>
      <c r="Q197" s="116" t="s">
        <v>451</v>
      </c>
      <c r="R197" s="121"/>
      <c r="S197" s="79"/>
      <c r="T197" s="79"/>
      <c r="U197" s="79"/>
      <c r="V197" s="79"/>
      <c r="W197" s="79"/>
      <c r="X197" s="79"/>
      <c r="Y197" s="79"/>
      <c r="Z197" s="79"/>
      <c r="AA197" s="79"/>
      <c r="AC197" s="79"/>
      <c r="AD197" s="79"/>
      <c r="AE197" s="79"/>
      <c r="AF197" s="1"/>
      <c r="AG197" s="1"/>
      <c r="AH197" s="1"/>
      <c r="AI197" s="1"/>
      <c r="AJ197" s="1"/>
      <c r="AK197" s="1"/>
      <c r="AL197" s="1"/>
    </row>
    <row r="198" spans="2:38" ht="18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12">
        <v>3</v>
      </c>
      <c r="O198" s="118"/>
      <c r="P198" s="539" t="s">
        <v>514</v>
      </c>
      <c r="Q198" s="116" t="s">
        <v>452</v>
      </c>
      <c r="R198" s="116"/>
      <c r="S198" s="79"/>
      <c r="T198" s="79"/>
      <c r="U198" s="79"/>
      <c r="V198" s="79"/>
      <c r="W198" s="79"/>
      <c r="X198" s="79"/>
      <c r="Y198" s="79"/>
      <c r="Z198" s="79"/>
      <c r="AA198" s="79"/>
      <c r="AC198" s="79"/>
      <c r="AD198" s="79"/>
      <c r="AE198" s="79"/>
      <c r="AF198" s="1"/>
      <c r="AG198" s="1"/>
      <c r="AH198" s="1"/>
      <c r="AI198" s="1"/>
      <c r="AJ198" s="1"/>
      <c r="AK198" s="1"/>
      <c r="AL198" s="1"/>
    </row>
    <row r="199" spans="2:38" ht="18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12">
        <v>4</v>
      </c>
      <c r="O199" s="126"/>
      <c r="P199" s="539" t="s">
        <v>515</v>
      </c>
      <c r="Q199" s="116" t="s">
        <v>453</v>
      </c>
      <c r="R199" s="121"/>
      <c r="S199" s="79"/>
      <c r="T199" s="79"/>
      <c r="U199" s="79"/>
      <c r="V199" s="79"/>
      <c r="W199" s="79"/>
      <c r="X199" s="79"/>
      <c r="Y199" s="79"/>
      <c r="Z199" s="79"/>
      <c r="AA199" s="79"/>
      <c r="AC199" s="79"/>
      <c r="AD199" s="79"/>
      <c r="AE199" s="79"/>
      <c r="AF199" s="1"/>
      <c r="AG199" s="1"/>
      <c r="AH199" s="1"/>
      <c r="AI199" s="1"/>
      <c r="AJ199" s="1"/>
      <c r="AK199" s="1"/>
      <c r="AL199" s="1"/>
    </row>
    <row r="200" spans="2:38" ht="18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12">
        <v>5</v>
      </c>
      <c r="O200" s="126"/>
      <c r="P200" s="550" t="s">
        <v>498</v>
      </c>
      <c r="Q200" s="121" t="s">
        <v>117</v>
      </c>
      <c r="R200" s="124"/>
      <c r="S200" s="79"/>
      <c r="T200" s="79"/>
      <c r="U200" s="79"/>
      <c r="V200" s="79"/>
      <c r="W200" s="79"/>
      <c r="X200" s="79"/>
      <c r="Y200" s="79"/>
      <c r="Z200" s="79"/>
      <c r="AA200" s="79"/>
      <c r="AC200" s="79"/>
      <c r="AD200" s="79"/>
      <c r="AE200" s="79"/>
      <c r="AF200" s="1"/>
      <c r="AG200" s="1"/>
      <c r="AH200" s="1"/>
      <c r="AI200" s="1"/>
      <c r="AJ200" s="1"/>
      <c r="AK200" s="1"/>
      <c r="AL200" s="1"/>
    </row>
    <row r="201" spans="2:38" ht="18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12">
        <v>6</v>
      </c>
      <c r="O201" s="118"/>
      <c r="P201" s="539" t="s">
        <v>517</v>
      </c>
      <c r="Q201" s="116" t="s">
        <v>454</v>
      </c>
      <c r="R201" s="121"/>
      <c r="S201" s="145"/>
      <c r="T201" s="227"/>
      <c r="U201" s="79"/>
      <c r="V201" s="79"/>
      <c r="W201" s="79"/>
      <c r="X201" s="79"/>
      <c r="Y201" s="79"/>
      <c r="Z201" s="79"/>
      <c r="AA201" s="79"/>
      <c r="AC201" s="79"/>
      <c r="AD201" s="79"/>
      <c r="AE201" s="79"/>
      <c r="AF201" s="1"/>
      <c r="AG201" s="1"/>
      <c r="AH201" s="1"/>
      <c r="AI201" s="1"/>
      <c r="AJ201" s="1"/>
      <c r="AK201" s="1"/>
      <c r="AL201" s="1"/>
    </row>
    <row r="202" spans="2:38" ht="18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12">
        <v>7</v>
      </c>
      <c r="O202" s="126"/>
      <c r="P202" s="537" t="s">
        <v>513</v>
      </c>
      <c r="Q202" s="116" t="s">
        <v>455</v>
      </c>
      <c r="R202" s="121"/>
      <c r="S202" s="79"/>
      <c r="T202" s="79"/>
      <c r="U202" s="79"/>
      <c r="V202" s="79"/>
      <c r="W202" s="79"/>
      <c r="X202" s="79"/>
      <c r="Y202" s="79"/>
      <c r="Z202" s="79"/>
      <c r="AA202" s="79"/>
      <c r="AC202" s="79"/>
      <c r="AD202" s="79"/>
      <c r="AE202" s="79"/>
      <c r="AF202" s="1"/>
      <c r="AG202" s="1"/>
      <c r="AH202" s="1"/>
      <c r="AI202" s="1"/>
      <c r="AJ202" s="1"/>
      <c r="AK202" s="1"/>
      <c r="AL202" s="1"/>
    </row>
    <row r="203" spans="2:38" ht="18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12">
        <v>8</v>
      </c>
      <c r="O203" s="126"/>
      <c r="P203" s="550" t="s">
        <v>506</v>
      </c>
      <c r="Q203" s="116" t="s">
        <v>456</v>
      </c>
      <c r="R203" s="121"/>
      <c r="S203" s="79"/>
      <c r="T203" s="79"/>
      <c r="U203" s="79"/>
      <c r="V203" s="79"/>
      <c r="W203" s="79"/>
      <c r="X203" s="79"/>
      <c r="Y203" s="79"/>
      <c r="Z203" s="79"/>
      <c r="AA203" s="79"/>
      <c r="AC203" s="79"/>
      <c r="AD203" s="79"/>
      <c r="AE203" s="79"/>
      <c r="AF203" s="1"/>
      <c r="AG203" s="1"/>
      <c r="AH203" s="1"/>
      <c r="AI203" s="1"/>
      <c r="AJ203" s="1"/>
      <c r="AK203" s="1"/>
      <c r="AL203" s="1"/>
    </row>
    <row r="204" spans="2:38" ht="18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12">
        <v>9</v>
      </c>
      <c r="O204" s="118"/>
      <c r="P204" s="550" t="s">
        <v>501</v>
      </c>
      <c r="Q204" s="116" t="s">
        <v>457</v>
      </c>
      <c r="R204" s="116"/>
      <c r="S204" s="79"/>
      <c r="T204" s="79"/>
      <c r="U204" s="79"/>
      <c r="V204" s="79"/>
      <c r="W204" s="79"/>
      <c r="X204" s="79"/>
      <c r="Y204" s="79"/>
      <c r="Z204" s="79"/>
      <c r="AA204" s="79"/>
      <c r="AC204" s="79"/>
      <c r="AD204" s="79"/>
      <c r="AE204" s="79"/>
      <c r="AF204" s="1"/>
      <c r="AG204" s="1"/>
      <c r="AH204" s="1"/>
      <c r="AI204" s="1"/>
      <c r="AJ204" s="1"/>
      <c r="AK204" s="1"/>
      <c r="AL204" s="1"/>
    </row>
    <row r="205" spans="2:38" ht="18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12">
        <v>10</v>
      </c>
      <c r="O205" s="118"/>
      <c r="P205" s="543" t="s">
        <v>503</v>
      </c>
      <c r="Q205" s="116" t="s">
        <v>458</v>
      </c>
      <c r="R205" s="116"/>
      <c r="S205" s="79"/>
      <c r="T205" s="79"/>
      <c r="U205" s="79"/>
      <c r="V205" s="79"/>
      <c r="W205" s="79"/>
      <c r="X205" s="79"/>
      <c r="Y205" s="79"/>
      <c r="Z205" s="79"/>
      <c r="AA205" s="79"/>
      <c r="AC205" s="79"/>
      <c r="AD205" s="79"/>
      <c r="AE205" s="79"/>
      <c r="AF205" s="1"/>
      <c r="AG205" s="1"/>
      <c r="AH205" s="1"/>
      <c r="AI205" s="1"/>
      <c r="AJ205" s="1"/>
      <c r="AK205" s="1"/>
      <c r="AL205" s="1"/>
    </row>
    <row r="206" spans="2:38" ht="18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12">
        <v>11</v>
      </c>
      <c r="O206" s="118"/>
      <c r="P206" s="537" t="s">
        <v>510</v>
      </c>
      <c r="Q206" s="116" t="s">
        <v>459</v>
      </c>
      <c r="R206" s="116"/>
      <c r="S206" s="79"/>
      <c r="T206" s="79"/>
      <c r="U206" s="79"/>
      <c r="V206" s="79"/>
      <c r="W206" s="79"/>
      <c r="X206" s="79"/>
      <c r="Y206" s="79"/>
      <c r="Z206" s="79"/>
      <c r="AA206" s="79"/>
      <c r="AC206" s="79"/>
      <c r="AD206" s="79"/>
      <c r="AE206" s="79"/>
      <c r="AF206" s="1"/>
      <c r="AG206" s="1"/>
      <c r="AH206" s="1"/>
      <c r="AI206" s="1"/>
      <c r="AJ206" s="1"/>
      <c r="AK206" s="1"/>
      <c r="AL206" s="1"/>
    </row>
    <row r="207" spans="2:38" ht="18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12">
        <v>12</v>
      </c>
      <c r="O207" s="146"/>
      <c r="P207" s="543" t="s">
        <v>509</v>
      </c>
      <c r="Q207" s="116" t="s">
        <v>460</v>
      </c>
      <c r="R207" s="116"/>
      <c r="S207" s="79"/>
      <c r="T207" s="79"/>
      <c r="U207" s="79"/>
      <c r="V207" s="79"/>
      <c r="W207" s="79"/>
      <c r="X207" s="79"/>
      <c r="Y207" s="79"/>
      <c r="Z207" s="79"/>
      <c r="AA207" s="79"/>
      <c r="AC207" s="79"/>
      <c r="AD207" s="79"/>
      <c r="AE207" s="79"/>
      <c r="AF207" s="1"/>
      <c r="AG207" s="1"/>
      <c r="AH207" s="1"/>
      <c r="AI207" s="1"/>
      <c r="AJ207" s="1"/>
      <c r="AK207" s="1"/>
      <c r="AL207" s="1"/>
    </row>
    <row r="208" spans="2:38" ht="18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12">
        <v>13</v>
      </c>
      <c r="O208" s="126"/>
      <c r="P208" s="539" t="s">
        <v>516</v>
      </c>
      <c r="Q208" s="116" t="s">
        <v>461</v>
      </c>
      <c r="R208" s="116"/>
      <c r="S208" s="79"/>
      <c r="T208" s="79"/>
      <c r="U208" s="79"/>
      <c r="V208" s="79"/>
      <c r="W208" s="79"/>
      <c r="X208" s="79"/>
      <c r="Y208" s="79"/>
      <c r="Z208" s="79"/>
      <c r="AA208" s="79"/>
      <c r="AC208" s="79"/>
      <c r="AD208" s="79"/>
      <c r="AE208" s="79"/>
      <c r="AF208" s="1"/>
      <c r="AG208" s="1"/>
      <c r="AH208" s="1"/>
      <c r="AI208" s="1"/>
      <c r="AJ208" s="1"/>
      <c r="AK208" s="1"/>
      <c r="AL208" s="1"/>
    </row>
    <row r="209" spans="2:38" ht="18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12">
        <v>14</v>
      </c>
      <c r="O209" s="118"/>
      <c r="P209" s="539" t="s">
        <v>499</v>
      </c>
      <c r="Q209" s="116" t="s">
        <v>462</v>
      </c>
      <c r="R209" s="116"/>
      <c r="S209" s="79"/>
      <c r="T209" s="79"/>
      <c r="U209" s="79"/>
      <c r="V209" s="79"/>
      <c r="W209" s="79"/>
      <c r="X209" s="79"/>
      <c r="Y209" s="79"/>
      <c r="Z209" s="79"/>
      <c r="AA209" s="79"/>
      <c r="AC209" s="79"/>
      <c r="AD209" s="79"/>
      <c r="AE209" s="79"/>
      <c r="AF209" s="1"/>
      <c r="AG209" s="1"/>
      <c r="AH209" s="1"/>
      <c r="AI209" s="1"/>
      <c r="AJ209" s="1"/>
      <c r="AK209" s="1"/>
      <c r="AL209" s="1"/>
    </row>
    <row r="210" spans="2:38" ht="18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12">
        <v>15</v>
      </c>
      <c r="O210" s="117"/>
      <c r="P210" s="539" t="s">
        <v>504</v>
      </c>
      <c r="Q210" s="116" t="s">
        <v>463</v>
      </c>
      <c r="R210" s="116"/>
      <c r="S210" s="79"/>
      <c r="T210" s="79"/>
      <c r="U210" s="79"/>
      <c r="V210" s="79"/>
      <c r="W210" s="79"/>
      <c r="X210" s="79"/>
      <c r="Y210" s="79"/>
      <c r="Z210" s="79"/>
      <c r="AA210" s="79"/>
      <c r="AC210" s="79"/>
      <c r="AD210" s="79"/>
      <c r="AE210" s="79"/>
      <c r="AF210" s="1"/>
      <c r="AG210" s="1"/>
      <c r="AH210" s="1"/>
      <c r="AI210" s="1"/>
      <c r="AJ210" s="1"/>
      <c r="AK210" s="1"/>
      <c r="AL210" s="1"/>
    </row>
    <row r="211" spans="2:38" ht="18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12">
        <v>16</v>
      </c>
      <c r="O211" s="126"/>
      <c r="P211" s="543" t="s">
        <v>507</v>
      </c>
      <c r="Q211" s="116" t="s">
        <v>110</v>
      </c>
      <c r="R211" s="116"/>
      <c r="S211" s="79"/>
      <c r="T211" s="79"/>
      <c r="U211" s="79"/>
      <c r="V211" s="79"/>
      <c r="W211" s="79"/>
      <c r="X211" s="79"/>
      <c r="Y211" s="79"/>
      <c r="Z211" s="79"/>
      <c r="AA211" s="79"/>
      <c r="AC211" s="79"/>
      <c r="AD211" s="79"/>
      <c r="AE211" s="79"/>
      <c r="AF211" s="1"/>
      <c r="AG211" s="1"/>
      <c r="AH211" s="1"/>
      <c r="AI211" s="1"/>
      <c r="AJ211" s="1"/>
      <c r="AK211" s="1"/>
      <c r="AL211" s="1"/>
    </row>
    <row r="212" spans="2:38" ht="18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12">
        <v>17</v>
      </c>
      <c r="O212" s="126"/>
      <c r="P212" s="539" t="s">
        <v>511</v>
      </c>
      <c r="Q212" s="116" t="s">
        <v>464</v>
      </c>
      <c r="R212" s="116"/>
      <c r="S212" s="79"/>
      <c r="T212" s="79"/>
      <c r="U212" s="79"/>
      <c r="V212" s="79"/>
      <c r="W212" s="79"/>
      <c r="X212" s="79"/>
      <c r="Y212" s="79"/>
      <c r="Z212" s="79"/>
      <c r="AA212" s="79"/>
      <c r="AC212" s="79"/>
      <c r="AD212" s="79"/>
      <c r="AE212" s="79"/>
      <c r="AF212" s="1"/>
      <c r="AG212" s="1"/>
      <c r="AH212" s="1"/>
      <c r="AI212" s="1"/>
      <c r="AJ212" s="1"/>
      <c r="AK212" s="1"/>
      <c r="AL212" s="1"/>
    </row>
    <row r="213" spans="2:38" ht="18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12">
        <v>18</v>
      </c>
      <c r="O213" s="125"/>
      <c r="P213" s="539" t="s">
        <v>505</v>
      </c>
      <c r="Q213" s="116" t="s">
        <v>465</v>
      </c>
      <c r="R213" s="116"/>
      <c r="S213" s="79"/>
      <c r="T213" s="79"/>
      <c r="U213" s="79"/>
      <c r="V213" s="79"/>
      <c r="W213" s="79"/>
      <c r="X213" s="79"/>
      <c r="Y213" s="79"/>
      <c r="Z213" s="79"/>
      <c r="AA213" s="79"/>
      <c r="AC213" s="79"/>
      <c r="AD213" s="79"/>
      <c r="AE213" s="79"/>
      <c r="AF213" s="1"/>
      <c r="AG213" s="1"/>
      <c r="AH213" s="1"/>
      <c r="AI213" s="1"/>
      <c r="AJ213" s="1"/>
      <c r="AK213" s="1"/>
      <c r="AL213" s="1"/>
    </row>
    <row r="214" spans="2:38" ht="18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12">
        <v>19</v>
      </c>
      <c r="O214" s="118"/>
      <c r="P214" s="539" t="s">
        <v>496</v>
      </c>
      <c r="Q214" s="116" t="s">
        <v>466</v>
      </c>
      <c r="R214" s="116"/>
      <c r="S214" s="79"/>
      <c r="T214" s="79"/>
      <c r="U214" s="79"/>
      <c r="V214" s="79"/>
      <c r="W214" s="79"/>
      <c r="X214" s="79"/>
      <c r="Y214" s="79"/>
      <c r="Z214" s="79"/>
      <c r="AA214" s="79"/>
      <c r="AC214" s="79"/>
      <c r="AD214" s="79"/>
      <c r="AE214" s="79"/>
      <c r="AF214" s="1"/>
      <c r="AG214" s="1"/>
      <c r="AH214" s="1"/>
      <c r="AI214" s="1"/>
      <c r="AJ214" s="1"/>
      <c r="AK214" s="1"/>
      <c r="AL214" s="1"/>
    </row>
    <row r="215" spans="2:38" ht="18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12">
        <v>20</v>
      </c>
      <c r="O215" s="117"/>
      <c r="P215" s="537" t="s">
        <v>495</v>
      </c>
      <c r="Q215" s="124" t="s">
        <v>467</v>
      </c>
      <c r="R215" s="124"/>
      <c r="S215" s="79"/>
      <c r="T215" s="79"/>
      <c r="U215" s="79"/>
      <c r="V215" s="79"/>
      <c r="W215" s="79"/>
      <c r="X215" s="79"/>
      <c r="Y215" s="79"/>
      <c r="Z215" s="79"/>
      <c r="AA215" s="79"/>
      <c r="AC215" s="79"/>
      <c r="AD215" s="79"/>
      <c r="AE215" s="79"/>
      <c r="AF215" s="1"/>
      <c r="AG215" s="1"/>
      <c r="AH215" s="1"/>
      <c r="AI215" s="1"/>
      <c r="AJ215" s="1"/>
      <c r="AK215" s="1"/>
      <c r="AL215" s="1"/>
    </row>
    <row r="216" spans="2:38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12">
        <v>21</v>
      </c>
      <c r="O216" s="126"/>
      <c r="P216" s="539" t="s">
        <v>497</v>
      </c>
      <c r="Q216" s="124" t="s">
        <v>112</v>
      </c>
      <c r="R216" s="124"/>
      <c r="S216" s="79"/>
      <c r="T216" s="79"/>
      <c r="U216" s="79"/>
      <c r="V216" s="79"/>
      <c r="W216" s="79"/>
      <c r="X216" s="79"/>
      <c r="Y216" s="79"/>
      <c r="Z216" s="79"/>
      <c r="AA216" s="79"/>
      <c r="AC216" s="79"/>
      <c r="AD216" s="79"/>
      <c r="AE216" s="79"/>
      <c r="AF216" s="1"/>
      <c r="AG216" s="1"/>
      <c r="AH216" s="1"/>
      <c r="AI216" s="1"/>
      <c r="AJ216" s="1"/>
      <c r="AK216" s="1"/>
      <c r="AL216" s="1"/>
    </row>
    <row r="217" spans="2:46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12">
        <v>22</v>
      </c>
      <c r="O217" s="119"/>
      <c r="P217" s="539" t="s">
        <v>512</v>
      </c>
      <c r="Q217" s="137" t="s">
        <v>468</v>
      </c>
      <c r="R217" s="139"/>
      <c r="S217" s="79"/>
      <c r="T217" s="79"/>
      <c r="U217" s="79"/>
      <c r="V217" s="79"/>
      <c r="W217" s="79"/>
      <c r="X217" s="79"/>
      <c r="Y217" s="79"/>
      <c r="Z217" s="79"/>
      <c r="AA217" s="79"/>
      <c r="AC217" s="79"/>
      <c r="AD217" s="79"/>
      <c r="AE217" s="79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2:46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12">
        <v>23</v>
      </c>
      <c r="O218" s="117"/>
      <c r="P218" s="543" t="s">
        <v>502</v>
      </c>
      <c r="Q218" s="147" t="s">
        <v>469</v>
      </c>
      <c r="R218" s="148"/>
      <c r="S218" s="79"/>
      <c r="T218" s="79"/>
      <c r="U218" s="79"/>
      <c r="V218" s="79"/>
      <c r="W218" s="79"/>
      <c r="X218" s="79"/>
      <c r="Y218" s="79"/>
      <c r="Z218" s="79"/>
      <c r="AA218" s="79"/>
      <c r="AC218" s="79"/>
      <c r="AD218" s="79"/>
      <c r="AE218" s="79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2:46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12">
        <v>24</v>
      </c>
      <c r="O219" s="124"/>
      <c r="P219" s="543" t="s">
        <v>508</v>
      </c>
      <c r="Q219" s="116" t="s">
        <v>470</v>
      </c>
      <c r="R219" s="116"/>
      <c r="S219" s="79"/>
      <c r="T219" s="79"/>
      <c r="U219" s="79"/>
      <c r="V219" s="79"/>
      <c r="W219" s="79"/>
      <c r="X219" s="79"/>
      <c r="Y219" s="79"/>
      <c r="Z219" s="79"/>
      <c r="AA219" s="79"/>
      <c r="AC219" s="79"/>
      <c r="AD219" s="79"/>
      <c r="AE219" s="79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2:46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12">
        <v>25</v>
      </c>
      <c r="O220" s="124"/>
      <c r="P220" s="539" t="s">
        <v>118</v>
      </c>
      <c r="Q220" s="116" t="s">
        <v>471</v>
      </c>
      <c r="R220" s="116"/>
      <c r="S220" s="79"/>
      <c r="T220" s="79"/>
      <c r="U220" s="79"/>
      <c r="V220" s="79"/>
      <c r="W220" s="79"/>
      <c r="X220" s="79"/>
      <c r="Y220" s="79"/>
      <c r="Z220" s="79"/>
      <c r="AA220" s="79"/>
      <c r="AC220" s="79"/>
      <c r="AD220" s="79"/>
      <c r="AE220" s="79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2:46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12">
        <v>26</v>
      </c>
      <c r="O221" s="137"/>
      <c r="P221" s="116" t="s">
        <v>102</v>
      </c>
      <c r="Q221" s="139" t="s">
        <v>472</v>
      </c>
      <c r="R221" s="140"/>
      <c r="S221" s="79"/>
      <c r="T221" s="79"/>
      <c r="U221" s="79"/>
      <c r="V221" s="79"/>
      <c r="W221" s="79"/>
      <c r="X221" s="79"/>
      <c r="Y221" s="79"/>
      <c r="Z221" s="79"/>
      <c r="AA221" s="79"/>
      <c r="AC221" s="79"/>
      <c r="AD221" s="79"/>
      <c r="AE221" s="79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2:46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12">
        <v>27</v>
      </c>
      <c r="O222" s="147"/>
      <c r="P222" s="124" t="s">
        <v>103</v>
      </c>
      <c r="Q222" s="139" t="s">
        <v>473</v>
      </c>
      <c r="R222" s="140"/>
      <c r="S222" s="79"/>
      <c r="T222" s="79"/>
      <c r="U222" s="79"/>
      <c r="V222" s="79"/>
      <c r="W222" s="79"/>
      <c r="X222" s="79"/>
      <c r="Y222" s="79"/>
      <c r="Z222" s="79"/>
      <c r="AA222" s="79"/>
      <c r="AC222" s="79"/>
      <c r="AD222" s="79"/>
      <c r="AE222" s="79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2:46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12">
        <v>28</v>
      </c>
      <c r="O223" s="147"/>
      <c r="P223" s="124" t="s">
        <v>372</v>
      </c>
      <c r="Q223" s="139" t="s">
        <v>474</v>
      </c>
      <c r="R223" s="140"/>
      <c r="S223" s="79"/>
      <c r="T223" s="79"/>
      <c r="U223" s="79"/>
      <c r="V223" s="79"/>
      <c r="W223" s="79"/>
      <c r="X223" s="79"/>
      <c r="Y223" s="79"/>
      <c r="Z223" s="79"/>
      <c r="AA223" s="79"/>
      <c r="AC223" s="79"/>
      <c r="AD223" s="79"/>
      <c r="AE223" s="79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2:46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12">
        <v>29</v>
      </c>
      <c r="O224" s="147"/>
      <c r="P224" s="306" t="s">
        <v>373</v>
      </c>
      <c r="Q224" s="139" t="s">
        <v>475</v>
      </c>
      <c r="R224" s="140"/>
      <c r="S224" s="79"/>
      <c r="T224" s="79"/>
      <c r="U224" s="79"/>
      <c r="V224" s="79"/>
      <c r="W224" s="79"/>
      <c r="X224" s="79"/>
      <c r="Y224" s="79"/>
      <c r="Z224" s="79"/>
      <c r="AA224" s="79"/>
      <c r="AC224" s="79"/>
      <c r="AD224" s="79"/>
      <c r="AE224" s="79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2:46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12">
        <v>30</v>
      </c>
      <c r="O225" s="147"/>
      <c r="P225" s="306"/>
      <c r="Q225" s="139" t="s">
        <v>476</v>
      </c>
      <c r="R225" s="140"/>
      <c r="S225" s="79"/>
      <c r="T225" s="79"/>
      <c r="U225" s="79"/>
      <c r="V225" s="79"/>
      <c r="W225" s="79"/>
      <c r="X225" s="79"/>
      <c r="Y225" s="79"/>
      <c r="Z225" s="79"/>
      <c r="AA225" s="79"/>
      <c r="AC225" s="79"/>
      <c r="AD225" s="79"/>
      <c r="AE225" s="79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2:46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12">
        <v>31</v>
      </c>
      <c r="O226" s="147"/>
      <c r="P226" s="306"/>
      <c r="Q226" s="139" t="s">
        <v>477</v>
      </c>
      <c r="R226" s="140"/>
      <c r="S226" s="79"/>
      <c r="T226" s="79"/>
      <c r="U226" s="79"/>
      <c r="V226" s="79"/>
      <c r="W226" s="79"/>
      <c r="X226" s="79"/>
      <c r="Y226" s="79"/>
      <c r="Z226" s="79"/>
      <c r="AA226" s="79"/>
      <c r="AC226" s="79"/>
      <c r="AD226" s="79"/>
      <c r="AE226" s="79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2:46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12">
        <v>32</v>
      </c>
      <c r="O227" s="147"/>
      <c r="P227" s="306"/>
      <c r="Q227" s="139" t="s">
        <v>478</v>
      </c>
      <c r="R227" s="140"/>
      <c r="S227" s="79"/>
      <c r="T227" s="79"/>
      <c r="U227" s="79"/>
      <c r="V227" s="79"/>
      <c r="W227" s="79"/>
      <c r="X227" s="79"/>
      <c r="Y227" s="79"/>
      <c r="Z227" s="79"/>
      <c r="AA227" s="79"/>
      <c r="AC227" s="79"/>
      <c r="AD227" s="79"/>
      <c r="AE227" s="79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2:46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12">
        <v>33</v>
      </c>
      <c r="O228" s="147"/>
      <c r="P228" s="306"/>
      <c r="Q228" s="139" t="s">
        <v>479</v>
      </c>
      <c r="R228" s="140"/>
      <c r="S228" s="79"/>
      <c r="T228" s="79"/>
      <c r="U228" s="79"/>
      <c r="V228" s="79"/>
      <c r="W228" s="79"/>
      <c r="X228" s="79"/>
      <c r="Y228" s="79"/>
      <c r="Z228" s="79"/>
      <c r="AA228" s="79"/>
      <c r="AC228" s="79"/>
      <c r="AD228" s="79"/>
      <c r="AE228" s="79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2:46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12">
        <v>34</v>
      </c>
      <c r="O229" s="147"/>
      <c r="P229" s="306"/>
      <c r="Q229" s="139" t="s">
        <v>102</v>
      </c>
      <c r="R229" s="140"/>
      <c r="S229" s="79"/>
      <c r="T229" s="79"/>
      <c r="U229" s="79"/>
      <c r="V229" s="79"/>
      <c r="W229" s="79"/>
      <c r="X229" s="79"/>
      <c r="Y229" s="79"/>
      <c r="Z229" s="79"/>
      <c r="AA229" s="79"/>
      <c r="AC229" s="79"/>
      <c r="AD229" s="79"/>
      <c r="AE229" s="79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2:46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12">
        <v>35</v>
      </c>
      <c r="O230" s="147"/>
      <c r="P230" s="306"/>
      <c r="Q230" s="139" t="s">
        <v>103</v>
      </c>
      <c r="R230" s="140"/>
      <c r="S230" s="79"/>
      <c r="T230" s="79"/>
      <c r="U230" s="79"/>
      <c r="V230" s="79"/>
      <c r="W230" s="79"/>
      <c r="X230" s="79"/>
      <c r="Y230" s="79"/>
      <c r="Z230" s="79"/>
      <c r="AA230" s="79"/>
      <c r="AC230" s="79"/>
      <c r="AD230" s="79"/>
      <c r="AE230" s="79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2:46" ht="15.75" thickBo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12">
        <v>36</v>
      </c>
      <c r="O231" s="141"/>
      <c r="P231" s="143"/>
      <c r="Q231" s="143"/>
      <c r="R231" s="144"/>
      <c r="S231" s="79"/>
      <c r="T231" s="79"/>
      <c r="U231" s="79"/>
      <c r="V231" s="79"/>
      <c r="W231" s="79"/>
      <c r="X231" s="79"/>
      <c r="Y231" s="79"/>
      <c r="Z231" s="79"/>
      <c r="AA231" s="79"/>
      <c r="AC231" s="79"/>
      <c r="AD231" s="79"/>
      <c r="AE231" s="79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2:4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11"/>
      <c r="O232" s="111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C232" s="79"/>
      <c r="AD232" s="79"/>
      <c r="AE232" s="79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2:46" ht="23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49"/>
      <c r="O233" s="249"/>
      <c r="P233" s="250" t="s">
        <v>224</v>
      </c>
      <c r="Q233" s="251"/>
      <c r="R233" s="251"/>
      <c r="S233" s="79"/>
      <c r="T233" s="79"/>
      <c r="U233" s="79"/>
      <c r="V233" s="79"/>
      <c r="W233" s="79"/>
      <c r="X233" s="79"/>
      <c r="Y233" s="79"/>
      <c r="Z233" s="79"/>
      <c r="AA233" s="79"/>
      <c r="AC233" s="79"/>
      <c r="AD233" s="79"/>
      <c r="AE233" s="79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2:46" ht="13.5" thickBo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52"/>
      <c r="O234" s="111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C234" s="79"/>
      <c r="AD234" s="79"/>
      <c r="AE234" s="79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2:46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53"/>
      <c r="O235" s="254"/>
      <c r="P235" s="526" t="s">
        <v>325</v>
      </c>
      <c r="Q235" s="527" t="s">
        <v>50</v>
      </c>
      <c r="R235" s="526" t="s">
        <v>326</v>
      </c>
      <c r="S235" s="79"/>
      <c r="T235" s="79"/>
      <c r="U235" s="79"/>
      <c r="V235" s="79"/>
      <c r="W235" s="79"/>
      <c r="X235" s="79"/>
      <c r="Y235" s="79"/>
      <c r="Z235" s="79"/>
      <c r="AA235" s="79"/>
      <c r="AC235" s="79"/>
      <c r="AD235" s="79"/>
      <c r="AE235" s="79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2:46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53">
        <v>1</v>
      </c>
      <c r="O236" s="123"/>
      <c r="P236" s="539"/>
      <c r="Q236" s="116"/>
      <c r="R236" s="116"/>
      <c r="S236" s="79"/>
      <c r="T236" s="79"/>
      <c r="U236" s="79"/>
      <c r="V236" s="79"/>
      <c r="W236" s="79"/>
      <c r="X236" s="79"/>
      <c r="Y236" s="79"/>
      <c r="Z236" s="79"/>
      <c r="AA236" s="79"/>
      <c r="AC236" s="79"/>
      <c r="AD236" s="79"/>
      <c r="AE236" s="79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2:46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53">
        <v>2</v>
      </c>
      <c r="O237" s="125"/>
      <c r="P237" s="543" t="s">
        <v>347</v>
      </c>
      <c r="Q237" s="116" t="s">
        <v>618</v>
      </c>
      <c r="R237" s="121" t="s">
        <v>417</v>
      </c>
      <c r="S237" s="79"/>
      <c r="T237" s="79"/>
      <c r="U237" s="79"/>
      <c r="V237" s="79"/>
      <c r="W237" s="79"/>
      <c r="X237" s="79"/>
      <c r="Y237" s="79"/>
      <c r="Z237" s="79"/>
      <c r="AA237" s="79"/>
      <c r="AC237" s="79"/>
      <c r="AD237" s="79"/>
      <c r="AE237" s="79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2:46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53">
        <v>3</v>
      </c>
      <c r="O238" s="124"/>
      <c r="P238" s="543" t="s">
        <v>348</v>
      </c>
      <c r="Q238" s="116" t="s">
        <v>619</v>
      </c>
      <c r="R238" s="116" t="s">
        <v>414</v>
      </c>
      <c r="S238" s="79"/>
      <c r="T238" s="79"/>
      <c r="U238" s="79"/>
      <c r="V238" s="79"/>
      <c r="W238" s="79"/>
      <c r="X238" s="79"/>
      <c r="Y238" s="79"/>
      <c r="Z238" s="79"/>
      <c r="AA238" s="79"/>
      <c r="AC238" s="79"/>
      <c r="AD238" s="79"/>
      <c r="AE238" s="79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2:46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53">
        <v>4</v>
      </c>
      <c r="O239" s="124"/>
      <c r="P239" s="543" t="s">
        <v>349</v>
      </c>
      <c r="Q239" s="116" t="s">
        <v>620</v>
      </c>
      <c r="R239" s="116" t="s">
        <v>425</v>
      </c>
      <c r="S239" s="79"/>
      <c r="T239" s="79"/>
      <c r="U239" s="79"/>
      <c r="V239" s="79"/>
      <c r="W239" s="79"/>
      <c r="X239" s="79"/>
      <c r="Y239" s="79"/>
      <c r="Z239" s="79"/>
      <c r="AA239" s="79"/>
      <c r="AC239" s="79"/>
      <c r="AD239" s="79"/>
      <c r="AE239" s="79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2:46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53">
        <v>5</v>
      </c>
      <c r="O240" s="123"/>
      <c r="P240" s="543" t="s">
        <v>178</v>
      </c>
      <c r="Q240" s="116" t="s">
        <v>621</v>
      </c>
      <c r="R240" s="116" t="s">
        <v>424</v>
      </c>
      <c r="S240" s="79"/>
      <c r="T240" s="79"/>
      <c r="U240" s="79"/>
      <c r="V240" s="79"/>
      <c r="W240" s="79"/>
      <c r="X240" s="79"/>
      <c r="Y240" s="79"/>
      <c r="Z240" s="79"/>
      <c r="AA240" s="79"/>
      <c r="AC240" s="79"/>
      <c r="AD240" s="79"/>
      <c r="AE240" s="79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2:46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53">
        <v>6</v>
      </c>
      <c r="O241" s="124"/>
      <c r="P241" s="543" t="s">
        <v>350</v>
      </c>
      <c r="Q241" s="116" t="s">
        <v>622</v>
      </c>
      <c r="R241" s="116" t="s">
        <v>421</v>
      </c>
      <c r="S241" s="79"/>
      <c r="T241" s="79"/>
      <c r="U241" s="79"/>
      <c r="V241" s="79"/>
      <c r="W241" s="79"/>
      <c r="X241" s="79"/>
      <c r="Y241" s="79"/>
      <c r="Z241" s="79"/>
      <c r="AA241" s="79"/>
      <c r="AC241" s="79"/>
      <c r="AD241" s="79"/>
      <c r="AE241" s="79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2:46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53">
        <v>7</v>
      </c>
      <c r="O242" s="122"/>
      <c r="P242" s="543" t="s">
        <v>369</v>
      </c>
      <c r="Q242" s="116" t="s">
        <v>623</v>
      </c>
      <c r="R242" s="121" t="s">
        <v>416</v>
      </c>
      <c r="S242" s="79"/>
      <c r="T242" s="79"/>
      <c r="U242" s="79"/>
      <c r="V242" s="79"/>
      <c r="W242" s="79"/>
      <c r="X242" s="79"/>
      <c r="Y242" s="79"/>
      <c r="Z242" s="79"/>
      <c r="AA242" s="79"/>
      <c r="AC242" s="79"/>
      <c r="AD242" s="79"/>
      <c r="AE242" s="79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2:46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53">
        <v>8</v>
      </c>
      <c r="O243" s="125"/>
      <c r="P243" s="543" t="s">
        <v>351</v>
      </c>
      <c r="Q243" s="116" t="s">
        <v>624</v>
      </c>
      <c r="R243" s="124" t="s">
        <v>422</v>
      </c>
      <c r="S243" s="79"/>
      <c r="T243" s="79"/>
      <c r="U243" s="79"/>
      <c r="V243" s="79"/>
      <c r="W243" s="79"/>
      <c r="X243" s="79"/>
      <c r="Y243" s="79"/>
      <c r="Z243" s="79"/>
      <c r="AA243" s="79"/>
      <c r="AC243" s="79"/>
      <c r="AD243" s="79"/>
      <c r="AE243" s="79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2:46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53">
        <v>9</v>
      </c>
      <c r="O244" s="125"/>
      <c r="P244" s="543" t="s">
        <v>352</v>
      </c>
      <c r="Q244" s="116" t="s">
        <v>625</v>
      </c>
      <c r="R244" s="116" t="s">
        <v>415</v>
      </c>
      <c r="S244" s="79"/>
      <c r="T244" s="79"/>
      <c r="U244" s="79"/>
      <c r="V244" s="79"/>
      <c r="W244" s="79"/>
      <c r="X244" s="79"/>
      <c r="Y244" s="79"/>
      <c r="Z244" s="79"/>
      <c r="AA244" s="79"/>
      <c r="AC244" s="79"/>
      <c r="AD244" s="79"/>
      <c r="AE244" s="79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2:46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53">
        <v>10</v>
      </c>
      <c r="O245" s="123"/>
      <c r="P245" s="543" t="s">
        <v>353</v>
      </c>
      <c r="Q245" s="116" t="s">
        <v>626</v>
      </c>
      <c r="R245" s="124" t="s">
        <v>423</v>
      </c>
      <c r="S245" s="79"/>
      <c r="T245" s="79"/>
      <c r="U245" s="79"/>
      <c r="V245" s="79"/>
      <c r="W245" s="79"/>
      <c r="X245" s="79"/>
      <c r="Y245" s="79"/>
      <c r="Z245" s="79"/>
      <c r="AA245" s="79"/>
      <c r="AC245" s="79"/>
      <c r="AD245" s="79"/>
      <c r="AE245" s="79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2:46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53">
        <v>11</v>
      </c>
      <c r="O246" s="132"/>
      <c r="P246" s="543" t="s">
        <v>354</v>
      </c>
      <c r="Q246" s="116" t="s">
        <v>627</v>
      </c>
      <c r="R246" s="116" t="s">
        <v>420</v>
      </c>
      <c r="S246" s="79"/>
      <c r="T246" s="79"/>
      <c r="U246" s="79"/>
      <c r="V246" s="79"/>
      <c r="W246" s="79"/>
      <c r="X246" s="79"/>
      <c r="Y246" s="79"/>
      <c r="Z246" s="79"/>
      <c r="AA246" s="79"/>
      <c r="AC246" s="79"/>
      <c r="AD246" s="79"/>
      <c r="AE246" s="79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2:46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53">
        <v>12</v>
      </c>
      <c r="O247" s="257"/>
      <c r="P247" s="543" t="s">
        <v>368</v>
      </c>
      <c r="Q247" s="116" t="s">
        <v>628</v>
      </c>
      <c r="R247" s="121" t="s">
        <v>419</v>
      </c>
      <c r="S247" s="79"/>
      <c r="T247" s="79"/>
      <c r="U247" s="79"/>
      <c r="V247" s="79"/>
      <c r="W247" s="79"/>
      <c r="X247" s="79"/>
      <c r="Y247" s="79"/>
      <c r="Z247" s="79"/>
      <c r="AA247" s="79"/>
      <c r="AC247" s="79"/>
      <c r="AD247" s="79"/>
      <c r="AE247" s="79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2:46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53">
        <v>13</v>
      </c>
      <c r="O248" s="258"/>
      <c r="P248" s="536" t="s">
        <v>355</v>
      </c>
      <c r="Q248" s="116" t="s">
        <v>629</v>
      </c>
      <c r="R248" s="121" t="s">
        <v>418</v>
      </c>
      <c r="S248" s="79"/>
      <c r="T248" s="79"/>
      <c r="U248" s="79"/>
      <c r="V248" s="79"/>
      <c r="W248" s="79"/>
      <c r="X248" s="79"/>
      <c r="Y248" s="79"/>
      <c r="Z248" s="79"/>
      <c r="AA248" s="79"/>
      <c r="AC248" s="79"/>
      <c r="AD248" s="79"/>
      <c r="AE248" s="79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2:46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53">
        <v>14</v>
      </c>
      <c r="O249" s="124"/>
      <c r="P249" s="537" t="s">
        <v>370</v>
      </c>
      <c r="Q249" s="116" t="s">
        <v>630</v>
      </c>
      <c r="R249" s="116" t="s">
        <v>426</v>
      </c>
      <c r="S249" s="79"/>
      <c r="T249" s="79"/>
      <c r="U249" s="79"/>
      <c r="V249" s="79"/>
      <c r="W249" s="79"/>
      <c r="X249" s="79"/>
      <c r="Y249" s="79"/>
      <c r="Z249" s="79"/>
      <c r="AA249" s="79"/>
      <c r="AC249" s="79"/>
      <c r="AD249" s="79"/>
      <c r="AE249" s="79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2:46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53">
        <v>15</v>
      </c>
      <c r="O250" s="125"/>
      <c r="P250" s="538" t="s">
        <v>357</v>
      </c>
      <c r="Q250" s="116" t="s">
        <v>631</v>
      </c>
      <c r="R250" s="116" t="s">
        <v>427</v>
      </c>
      <c r="S250" s="79"/>
      <c r="T250" s="79"/>
      <c r="U250" s="79"/>
      <c r="V250" s="79"/>
      <c r="W250" s="79"/>
      <c r="X250" s="79"/>
      <c r="Y250" s="79"/>
      <c r="Z250" s="79"/>
      <c r="AA250" s="79"/>
      <c r="AC250" s="79"/>
      <c r="AD250" s="79"/>
      <c r="AE250" s="79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2:46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53">
        <v>16</v>
      </c>
      <c r="O251" s="125"/>
      <c r="P251" s="543" t="s">
        <v>356</v>
      </c>
      <c r="Q251" s="124" t="s">
        <v>632</v>
      </c>
      <c r="R251" s="116" t="s">
        <v>411</v>
      </c>
      <c r="S251" s="79"/>
      <c r="T251" s="79"/>
      <c r="U251" s="79"/>
      <c r="V251" s="79"/>
      <c r="W251" s="79"/>
      <c r="X251" s="79"/>
      <c r="Y251" s="79"/>
      <c r="Z251" s="79"/>
      <c r="AA251" s="79"/>
      <c r="AC251" s="79"/>
      <c r="AD251" s="79"/>
      <c r="AE251" s="79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2:46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53">
        <v>17</v>
      </c>
      <c r="O252" s="125"/>
      <c r="P252" s="539" t="s">
        <v>359</v>
      </c>
      <c r="Q252" s="116" t="s">
        <v>215</v>
      </c>
      <c r="R252" s="116" t="s">
        <v>96</v>
      </c>
      <c r="S252" s="79"/>
      <c r="T252" s="79"/>
      <c r="U252" s="79"/>
      <c r="V252" s="79"/>
      <c r="W252" s="79"/>
      <c r="X252" s="79"/>
      <c r="Y252" s="79"/>
      <c r="Z252" s="79"/>
      <c r="AA252" s="79"/>
      <c r="AC252" s="79"/>
      <c r="AD252" s="79"/>
      <c r="AE252" s="79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2:46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53">
        <v>18</v>
      </c>
      <c r="O253" s="125"/>
      <c r="P253" s="543" t="s">
        <v>358</v>
      </c>
      <c r="Q253" s="124" t="s">
        <v>217</v>
      </c>
      <c r="R253" s="116" t="s">
        <v>637</v>
      </c>
      <c r="S253" s="79"/>
      <c r="T253" s="79"/>
      <c r="U253" s="79"/>
      <c r="V253" s="79"/>
      <c r="W253" s="79"/>
      <c r="X253" s="79"/>
      <c r="Y253" s="79"/>
      <c r="Z253" s="79"/>
      <c r="AA253" s="79"/>
      <c r="AC253" s="79"/>
      <c r="AD253" s="79"/>
      <c r="AE253" s="79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2:46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53">
        <v>19</v>
      </c>
      <c r="O254" s="122"/>
      <c r="P254" s="543" t="s">
        <v>367</v>
      </c>
      <c r="Q254" s="139" t="s">
        <v>633</v>
      </c>
      <c r="R254" s="122" t="s">
        <v>413</v>
      </c>
      <c r="S254" s="79"/>
      <c r="T254" s="79"/>
      <c r="U254" s="79"/>
      <c r="V254" s="79"/>
      <c r="W254" s="79"/>
      <c r="X254" s="79"/>
      <c r="Y254" s="79"/>
      <c r="Z254" s="79"/>
      <c r="AA254" s="79"/>
      <c r="AC254" s="79"/>
      <c r="AD254" s="79"/>
      <c r="AE254" s="79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2:46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53">
        <v>20</v>
      </c>
      <c r="O255" s="132"/>
      <c r="P255" s="538" t="s">
        <v>360</v>
      </c>
      <c r="Q255" s="148" t="s">
        <v>102</v>
      </c>
      <c r="R255" s="116" t="s">
        <v>412</v>
      </c>
      <c r="S255" s="79"/>
      <c r="T255" s="79"/>
      <c r="U255" s="79"/>
      <c r="V255" s="79"/>
      <c r="W255" s="79"/>
      <c r="X255" s="79"/>
      <c r="Y255" s="79"/>
      <c r="Z255" s="79"/>
      <c r="AA255" s="79"/>
      <c r="AC255" s="79"/>
      <c r="AD255" s="79"/>
      <c r="AE255" s="79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2:46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53">
        <v>21</v>
      </c>
      <c r="O256" s="125"/>
      <c r="P256" s="539" t="s">
        <v>366</v>
      </c>
      <c r="Q256" s="147" t="s">
        <v>103</v>
      </c>
      <c r="R256" s="116" t="s">
        <v>428</v>
      </c>
      <c r="S256" s="79"/>
      <c r="T256" s="79"/>
      <c r="U256" s="79"/>
      <c r="V256" s="79"/>
      <c r="W256" s="79"/>
      <c r="X256" s="79"/>
      <c r="Y256" s="79"/>
      <c r="Z256" s="79"/>
      <c r="AA256" s="79"/>
      <c r="AC256" s="79"/>
      <c r="AD256" s="79"/>
      <c r="AE256" s="79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2:46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53">
        <v>22</v>
      </c>
      <c r="O257" s="125"/>
      <c r="P257" s="538" t="s">
        <v>371</v>
      </c>
      <c r="Q257" s="116" t="s">
        <v>372</v>
      </c>
      <c r="R257" s="116" t="s">
        <v>102</v>
      </c>
      <c r="S257" s="79"/>
      <c r="T257" s="79"/>
      <c r="U257" s="79"/>
      <c r="V257" s="79"/>
      <c r="W257" s="79"/>
      <c r="X257" s="79"/>
      <c r="Y257" s="79"/>
      <c r="Z257" s="79"/>
      <c r="AA257" s="79"/>
      <c r="AC257" s="79"/>
      <c r="AD257" s="79"/>
      <c r="AE257" s="79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2:46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53">
        <v>23</v>
      </c>
      <c r="O258" s="124"/>
      <c r="P258" s="539" t="s">
        <v>361</v>
      </c>
      <c r="Q258" s="116" t="s">
        <v>373</v>
      </c>
      <c r="R258" s="116" t="s">
        <v>103</v>
      </c>
      <c r="S258" s="79"/>
      <c r="T258" s="79"/>
      <c r="U258" s="79"/>
      <c r="V258" s="79"/>
      <c r="W258" s="79"/>
      <c r="X258" s="79"/>
      <c r="Y258" s="79"/>
      <c r="Z258" s="79"/>
      <c r="AA258" s="79"/>
      <c r="AC258" s="79"/>
      <c r="AD258" s="79"/>
      <c r="AE258" s="79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2:46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53">
        <v>24</v>
      </c>
      <c r="O259" s="124"/>
      <c r="P259" s="538" t="s">
        <v>362</v>
      </c>
      <c r="Q259" s="116"/>
      <c r="R259" s="124" t="s">
        <v>372</v>
      </c>
      <c r="S259" s="79"/>
      <c r="T259" s="79"/>
      <c r="U259" s="79"/>
      <c r="V259" s="79"/>
      <c r="W259" s="79"/>
      <c r="X259" s="79"/>
      <c r="Y259" s="79"/>
      <c r="Z259" s="79"/>
      <c r="AA259" s="79"/>
      <c r="AC259" s="79"/>
      <c r="AD259" s="79"/>
      <c r="AE259" s="79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2:46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53">
        <v>25</v>
      </c>
      <c r="O260" s="137"/>
      <c r="P260" s="539" t="s">
        <v>364</v>
      </c>
      <c r="Q260" s="116"/>
      <c r="R260" s="116" t="s">
        <v>373</v>
      </c>
      <c r="S260" s="79"/>
      <c r="T260" s="79"/>
      <c r="U260" s="79"/>
      <c r="V260" s="79"/>
      <c r="W260" s="79"/>
      <c r="X260" s="79"/>
      <c r="Y260" s="79"/>
      <c r="Z260" s="79"/>
      <c r="AA260" s="79"/>
      <c r="AC260" s="79"/>
      <c r="AD260" s="79"/>
      <c r="AE260" s="79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2:46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53">
        <v>26</v>
      </c>
      <c r="O261" s="147"/>
      <c r="P261" s="539" t="s">
        <v>365</v>
      </c>
      <c r="Q261" s="259"/>
      <c r="R261" s="116"/>
      <c r="S261" s="79"/>
      <c r="T261" s="79"/>
      <c r="U261" s="79"/>
      <c r="V261" s="79"/>
      <c r="W261" s="79"/>
      <c r="X261" s="79"/>
      <c r="Y261" s="79"/>
      <c r="Z261" s="79"/>
      <c r="AA261" s="79"/>
      <c r="AC261" s="79"/>
      <c r="AD261" s="79"/>
      <c r="AE261" s="79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2:46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53">
        <v>27</v>
      </c>
      <c r="O262" s="147"/>
      <c r="P262" s="540" t="s">
        <v>363</v>
      </c>
      <c r="Q262" s="148"/>
      <c r="R262" s="139"/>
      <c r="S262" s="79"/>
      <c r="T262" s="79"/>
      <c r="U262" s="79"/>
      <c r="V262" s="79"/>
      <c r="W262" s="79"/>
      <c r="X262" s="79"/>
      <c r="Y262" s="79"/>
      <c r="Z262" s="79"/>
      <c r="AA262" s="79"/>
      <c r="AC262" s="79"/>
      <c r="AD262" s="79"/>
      <c r="AE262" s="79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2:46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53">
        <v>28</v>
      </c>
      <c r="O263" s="147"/>
      <c r="P263" s="541" t="s">
        <v>1063</v>
      </c>
      <c r="Q263" s="148"/>
      <c r="R263" s="148"/>
      <c r="S263" s="79"/>
      <c r="T263" s="79"/>
      <c r="U263" s="79"/>
      <c r="V263" s="79"/>
      <c r="W263" s="79"/>
      <c r="X263" s="79"/>
      <c r="Y263" s="79"/>
      <c r="Z263" s="79"/>
      <c r="AA263" s="79"/>
      <c r="AC263" s="79"/>
      <c r="AD263" s="79"/>
      <c r="AE263" s="79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2:46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53">
        <v>29</v>
      </c>
      <c r="O264" s="147"/>
      <c r="P264" s="541" t="s">
        <v>102</v>
      </c>
      <c r="Q264" s="148"/>
      <c r="R264" s="148"/>
      <c r="S264" s="79"/>
      <c r="T264" s="79"/>
      <c r="U264" s="79"/>
      <c r="V264" s="79"/>
      <c r="W264" s="79"/>
      <c r="X264" s="79"/>
      <c r="Y264" s="79"/>
      <c r="Z264" s="79"/>
      <c r="AA264" s="79"/>
      <c r="AC264" s="79"/>
      <c r="AD264" s="79"/>
      <c r="AE264" s="79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2:46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53"/>
      <c r="O265" s="147"/>
      <c r="P265" s="554" t="s">
        <v>103</v>
      </c>
      <c r="Q265" s="148"/>
      <c r="R265" s="268"/>
      <c r="S265" s="79"/>
      <c r="T265" s="79"/>
      <c r="U265" s="79"/>
      <c r="V265" s="79"/>
      <c r="W265" s="79"/>
      <c r="X265" s="79"/>
      <c r="Y265" s="79"/>
      <c r="Z265" s="79"/>
      <c r="AA265" s="79"/>
      <c r="AC265" s="79"/>
      <c r="AD265" s="79"/>
      <c r="AE265" s="79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2:46" ht="15.75" thickBo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53">
        <v>30</v>
      </c>
      <c r="O266" s="260"/>
      <c r="P266" s="542"/>
      <c r="Q266" s="261"/>
      <c r="R266" s="262"/>
      <c r="S266" s="79"/>
      <c r="T266" s="79"/>
      <c r="U266" s="79"/>
      <c r="V266" s="79"/>
      <c r="W266" s="79"/>
      <c r="X266" s="79"/>
      <c r="Y266" s="79"/>
      <c r="Z266" s="79"/>
      <c r="AA266" s="79"/>
      <c r="AC266" s="79"/>
      <c r="AD266" s="79"/>
      <c r="AE266" s="79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2:46" ht="13.5" thickBo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53"/>
      <c r="O267" s="111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C267" s="79"/>
      <c r="AD267" s="79"/>
      <c r="AE267" s="79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2:46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53"/>
      <c r="O268" s="527" t="s">
        <v>69</v>
      </c>
      <c r="P268" s="254"/>
      <c r="Q268" s="255"/>
      <c r="R268" s="254"/>
      <c r="S268" s="79"/>
      <c r="T268" s="79"/>
      <c r="U268" s="79"/>
      <c r="V268" s="79"/>
      <c r="W268" s="79"/>
      <c r="X268" s="79"/>
      <c r="Y268" s="79"/>
      <c r="Z268" s="79"/>
      <c r="AA268" s="79"/>
      <c r="AC268" s="79"/>
      <c r="AD268" s="79"/>
      <c r="AE268" s="79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2:46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53">
        <v>1</v>
      </c>
      <c r="O269" s="132"/>
      <c r="P269" s="124"/>
      <c r="Q269" s="115"/>
      <c r="R269" s="121"/>
      <c r="S269" s="79"/>
      <c r="T269" s="79"/>
      <c r="U269" s="79"/>
      <c r="V269" s="79"/>
      <c r="W269" s="79"/>
      <c r="X269" s="79"/>
      <c r="Y269" s="79"/>
      <c r="Z269" s="79"/>
      <c r="AA269" s="79"/>
      <c r="AC269" s="79"/>
      <c r="AD269" s="79"/>
      <c r="AE269" s="79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2:46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53">
        <v>2</v>
      </c>
      <c r="O270" s="132" t="s">
        <v>600</v>
      </c>
      <c r="P270" s="124"/>
      <c r="Q270" s="115"/>
      <c r="R270" s="120"/>
      <c r="S270" s="79"/>
      <c r="T270" s="79"/>
      <c r="U270" s="79"/>
      <c r="V270" s="79"/>
      <c r="W270" s="79"/>
      <c r="X270" s="79"/>
      <c r="Y270" s="79"/>
      <c r="Z270" s="79"/>
      <c r="AA270" s="79"/>
      <c r="AC270" s="79"/>
      <c r="AD270" s="79"/>
      <c r="AE270" s="79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2:46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53">
        <v>3</v>
      </c>
      <c r="O271" s="132" t="s">
        <v>601</v>
      </c>
      <c r="P271" s="124"/>
      <c r="Q271" s="115"/>
      <c r="R271" s="120"/>
      <c r="S271" s="79"/>
      <c r="T271" s="79"/>
      <c r="U271" s="79"/>
      <c r="V271" s="79"/>
      <c r="W271" s="79"/>
      <c r="X271" s="79"/>
      <c r="Y271" s="79"/>
      <c r="Z271" s="79"/>
      <c r="AA271" s="79"/>
      <c r="AC271" s="79"/>
      <c r="AD271" s="79"/>
      <c r="AE271" s="79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2:46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53">
        <v>4</v>
      </c>
      <c r="O272" s="132" t="s">
        <v>602</v>
      </c>
      <c r="P272" s="124"/>
      <c r="Q272" s="117"/>
      <c r="R272" s="115"/>
      <c r="S272" s="79"/>
      <c r="T272" s="79"/>
      <c r="U272" s="79"/>
      <c r="V272" s="79"/>
      <c r="W272" s="79"/>
      <c r="X272" s="79"/>
      <c r="Y272" s="79"/>
      <c r="Z272" s="79"/>
      <c r="AA272" s="79"/>
      <c r="AC272" s="79"/>
      <c r="AD272" s="79"/>
      <c r="AE272" s="79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2:46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53">
        <v>5</v>
      </c>
      <c r="O273" s="132" t="s">
        <v>603</v>
      </c>
      <c r="P273" s="122"/>
      <c r="Q273" s="115"/>
      <c r="R273" s="115"/>
      <c r="S273" s="79"/>
      <c r="T273" s="79"/>
      <c r="U273" s="79"/>
      <c r="V273" s="79"/>
      <c r="W273" s="79"/>
      <c r="X273" s="79"/>
      <c r="Y273" s="79"/>
      <c r="Z273" s="79"/>
      <c r="AA273" s="79"/>
      <c r="AC273" s="79"/>
      <c r="AD273" s="79"/>
      <c r="AE273" s="79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2:46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53">
        <v>6</v>
      </c>
      <c r="O274" s="132" t="s">
        <v>604</v>
      </c>
      <c r="P274" s="124"/>
      <c r="Q274" s="115"/>
      <c r="R274" s="120"/>
      <c r="S274" s="79"/>
      <c r="T274" s="79"/>
      <c r="U274" s="79"/>
      <c r="V274" s="79"/>
      <c r="W274" s="79"/>
      <c r="X274" s="79"/>
      <c r="Y274" s="79"/>
      <c r="Z274" s="79"/>
      <c r="AA274" s="79"/>
      <c r="AC274" s="79"/>
      <c r="AD274" s="79"/>
      <c r="AE274" s="79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2:46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53">
        <v>7</v>
      </c>
      <c r="O275" s="125" t="s">
        <v>605</v>
      </c>
      <c r="P275" s="124"/>
      <c r="Q275" s="119"/>
      <c r="R275" s="115"/>
      <c r="S275" s="79"/>
      <c r="T275" s="79"/>
      <c r="U275" s="79"/>
      <c r="V275" s="79"/>
      <c r="W275" s="79"/>
      <c r="X275" s="79"/>
      <c r="Y275" s="79"/>
      <c r="Z275" s="79"/>
      <c r="AA275" s="79"/>
      <c r="AC275" s="79"/>
      <c r="AD275" s="79"/>
      <c r="AE275" s="79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2:46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53">
        <v>8</v>
      </c>
      <c r="O276" s="125" t="s">
        <v>606</v>
      </c>
      <c r="P276" s="122"/>
      <c r="Q276" s="119"/>
      <c r="R276" s="115"/>
      <c r="S276" s="79"/>
      <c r="T276" s="79"/>
      <c r="U276" s="79"/>
      <c r="V276" s="79"/>
      <c r="W276" s="79"/>
      <c r="X276" s="79"/>
      <c r="Y276" s="79"/>
      <c r="Z276" s="79"/>
      <c r="AA276" s="79"/>
      <c r="AC276" s="79"/>
      <c r="AD276" s="79"/>
      <c r="AE276" s="79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2:46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53">
        <v>9</v>
      </c>
      <c r="O277" s="132" t="s">
        <v>607</v>
      </c>
      <c r="P277" s="124"/>
      <c r="Q277" s="119"/>
      <c r="R277" s="115"/>
      <c r="S277" s="79"/>
      <c r="T277" s="79"/>
      <c r="U277" s="79"/>
      <c r="V277" s="79"/>
      <c r="W277" s="79"/>
      <c r="X277" s="79"/>
      <c r="Y277" s="79"/>
      <c r="Z277" s="79"/>
      <c r="AA277" s="79"/>
      <c r="AC277" s="79"/>
      <c r="AD277" s="79"/>
      <c r="AE277" s="79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2:46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53">
        <v>10</v>
      </c>
      <c r="O278" s="132" t="s">
        <v>608</v>
      </c>
      <c r="P278" s="124"/>
      <c r="Q278" s="119"/>
      <c r="R278" s="115"/>
      <c r="S278" s="79"/>
      <c r="T278" s="79"/>
      <c r="U278" s="79"/>
      <c r="V278" s="79"/>
      <c r="W278" s="79"/>
      <c r="X278" s="79"/>
      <c r="Y278" s="79"/>
      <c r="Z278" s="79"/>
      <c r="AA278" s="79"/>
      <c r="AC278" s="79"/>
      <c r="AD278" s="79"/>
      <c r="AE278" s="79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2:46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53">
        <v>11</v>
      </c>
      <c r="O279" s="125" t="s">
        <v>609</v>
      </c>
      <c r="P279" s="123"/>
      <c r="Q279" s="115"/>
      <c r="R279" s="117"/>
      <c r="S279" s="79"/>
      <c r="T279" s="79"/>
      <c r="U279" s="79"/>
      <c r="V279" s="79"/>
      <c r="W279" s="79"/>
      <c r="X279" s="79"/>
      <c r="Y279" s="79"/>
      <c r="Z279" s="79"/>
      <c r="AA279" s="79"/>
      <c r="AC279" s="79"/>
      <c r="AD279" s="79"/>
      <c r="AE279" s="79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2:46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53">
        <v>12</v>
      </c>
      <c r="O280" s="125" t="s">
        <v>610</v>
      </c>
      <c r="P280" s="124"/>
      <c r="Q280" s="119"/>
      <c r="R280" s="119"/>
      <c r="S280" s="79"/>
      <c r="T280" s="79"/>
      <c r="U280" s="79"/>
      <c r="V280" s="79"/>
      <c r="W280" s="79"/>
      <c r="X280" s="79"/>
      <c r="Y280" s="79"/>
      <c r="Z280" s="79"/>
      <c r="AA280" s="79"/>
      <c r="AC280" s="79"/>
      <c r="AD280" s="79"/>
      <c r="AE280" s="79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2:46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53">
        <v>13</v>
      </c>
      <c r="O281" s="125" t="s">
        <v>611</v>
      </c>
      <c r="P281" s="122"/>
      <c r="Q281" s="119"/>
      <c r="R281" s="115"/>
      <c r="S281" s="79"/>
      <c r="T281" s="79"/>
      <c r="U281" s="79"/>
      <c r="V281" s="79"/>
      <c r="W281" s="79"/>
      <c r="X281" s="79"/>
      <c r="Y281" s="79"/>
      <c r="Z281" s="79"/>
      <c r="AA281" s="79"/>
      <c r="AC281" s="79"/>
      <c r="AD281" s="79"/>
      <c r="AE281" s="79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2:46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53">
        <v>14</v>
      </c>
      <c r="O282" s="125" t="s">
        <v>102</v>
      </c>
      <c r="P282" s="124"/>
      <c r="Q282" s="116"/>
      <c r="R282" s="119"/>
      <c r="S282" s="79"/>
      <c r="T282" s="79"/>
      <c r="U282" s="79"/>
      <c r="V282" s="79"/>
      <c r="W282" s="79"/>
      <c r="X282" s="79"/>
      <c r="Y282" s="79"/>
      <c r="Z282" s="79"/>
      <c r="AA282" s="79"/>
      <c r="AC282" s="79"/>
      <c r="AD282" s="79"/>
      <c r="AE282" s="79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2:46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53">
        <v>15</v>
      </c>
      <c r="O283" s="125" t="s">
        <v>103</v>
      </c>
      <c r="P283" s="122"/>
      <c r="Q283" s="115"/>
      <c r="R283" s="115"/>
      <c r="S283" s="79"/>
      <c r="T283" s="79"/>
      <c r="U283" s="79"/>
      <c r="V283" s="79"/>
      <c r="W283" s="79"/>
      <c r="X283" s="79"/>
      <c r="Y283" s="79"/>
      <c r="Z283" s="79"/>
      <c r="AA283" s="79"/>
      <c r="AC283" s="79"/>
      <c r="AD283" s="79"/>
      <c r="AE283" s="79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2:46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53">
        <v>16</v>
      </c>
      <c r="O284" s="124" t="s">
        <v>372</v>
      </c>
      <c r="P284" s="122"/>
      <c r="Q284" s="115"/>
      <c r="R284" s="119"/>
      <c r="S284" s="79"/>
      <c r="T284" s="79"/>
      <c r="U284" s="79"/>
      <c r="V284" s="79"/>
      <c r="W284" s="79"/>
      <c r="X284" s="79"/>
      <c r="Y284" s="79"/>
      <c r="Z284" s="79"/>
      <c r="AA284" s="79"/>
      <c r="AC284" s="79"/>
      <c r="AD284" s="79"/>
      <c r="AE284" s="79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2:46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53">
        <v>17</v>
      </c>
      <c r="O285" s="541" t="s">
        <v>373</v>
      </c>
      <c r="P285" s="124"/>
      <c r="Q285" s="115"/>
      <c r="R285" s="121"/>
      <c r="S285" s="79"/>
      <c r="T285" s="79"/>
      <c r="U285" s="79"/>
      <c r="V285" s="79"/>
      <c r="W285" s="79"/>
      <c r="X285" s="79"/>
      <c r="Y285" s="79"/>
      <c r="Z285" s="79"/>
      <c r="AA285" s="79"/>
      <c r="AC285" s="79"/>
      <c r="AD285" s="79"/>
      <c r="AE285" s="79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2:46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53">
        <v>18</v>
      </c>
      <c r="O286" s="541"/>
      <c r="P286" s="124"/>
      <c r="Q286" s="115"/>
      <c r="R286" s="119"/>
      <c r="S286" s="79"/>
      <c r="T286" s="79"/>
      <c r="U286" s="79"/>
      <c r="V286" s="79"/>
      <c r="W286" s="79"/>
      <c r="X286" s="79"/>
      <c r="Y286" s="79"/>
      <c r="Z286" s="79"/>
      <c r="AA286" s="79"/>
      <c r="AC286" s="79"/>
      <c r="AD286" s="79"/>
      <c r="AE286" s="79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2:46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53">
        <v>19</v>
      </c>
      <c r="O287" s="554"/>
      <c r="P287" s="124"/>
      <c r="Q287" s="115"/>
      <c r="R287" s="115"/>
      <c r="S287" s="79"/>
      <c r="T287" s="79"/>
      <c r="U287" s="79"/>
      <c r="V287" s="79"/>
      <c r="W287" s="79"/>
      <c r="X287" s="79"/>
      <c r="Y287" s="79"/>
      <c r="Z287" s="79"/>
      <c r="AA287" s="79"/>
      <c r="AC287" s="79"/>
      <c r="AD287" s="79"/>
      <c r="AE287" s="79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2:46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53">
        <v>20</v>
      </c>
      <c r="O288" s="132"/>
      <c r="P288" s="124"/>
      <c r="Q288" s="115"/>
      <c r="R288" s="115"/>
      <c r="S288" s="79"/>
      <c r="T288" s="79"/>
      <c r="U288" s="79"/>
      <c r="V288" s="79"/>
      <c r="W288" s="79"/>
      <c r="X288" s="79"/>
      <c r="Y288" s="79"/>
      <c r="Z288" s="79"/>
      <c r="AA288" s="79"/>
      <c r="AC288" s="79"/>
      <c r="AD288" s="79"/>
      <c r="AE288" s="79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2:46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53">
        <v>21</v>
      </c>
      <c r="O289" s="125"/>
      <c r="P289" s="124"/>
      <c r="Q289" s="115"/>
      <c r="R289" s="115"/>
      <c r="S289" s="79"/>
      <c r="T289" s="79"/>
      <c r="U289" s="79"/>
      <c r="V289" s="79"/>
      <c r="W289" s="79"/>
      <c r="X289" s="79"/>
      <c r="Y289" s="79"/>
      <c r="Z289" s="79"/>
      <c r="AA289" s="79"/>
      <c r="AC289" s="79"/>
      <c r="AD289" s="79"/>
      <c r="AE289" s="79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2:46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53">
        <v>22</v>
      </c>
      <c r="O290" s="125"/>
      <c r="P290" s="124"/>
      <c r="Q290" s="115"/>
      <c r="R290" s="115"/>
      <c r="S290" s="79"/>
      <c r="T290" s="79"/>
      <c r="U290" s="79"/>
      <c r="V290" s="79"/>
      <c r="W290" s="79"/>
      <c r="X290" s="79"/>
      <c r="Y290" s="79"/>
      <c r="Z290" s="79"/>
      <c r="AA290" s="79"/>
      <c r="AC290" s="79"/>
      <c r="AD290" s="79"/>
      <c r="AE290" s="79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2:46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53">
        <v>23</v>
      </c>
      <c r="O291" s="132"/>
      <c r="P291" s="124"/>
      <c r="Q291" s="115"/>
      <c r="R291" s="115"/>
      <c r="S291" s="79"/>
      <c r="T291" s="79"/>
      <c r="U291" s="79"/>
      <c r="V291" s="79"/>
      <c r="W291" s="79"/>
      <c r="X291" s="79"/>
      <c r="Y291" s="79"/>
      <c r="Z291" s="79"/>
      <c r="AA291" s="79"/>
      <c r="AC291" s="79"/>
      <c r="AD291" s="79"/>
      <c r="AE291" s="79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2:46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53">
        <v>24</v>
      </c>
      <c r="O292" s="132"/>
      <c r="P292" s="123"/>
      <c r="Q292" s="115"/>
      <c r="R292" s="117"/>
      <c r="S292" s="79"/>
      <c r="T292" s="79"/>
      <c r="U292" s="79"/>
      <c r="V292" s="79"/>
      <c r="W292" s="79"/>
      <c r="X292" s="79"/>
      <c r="Y292" s="79"/>
      <c r="Z292" s="79"/>
      <c r="AA292" s="79"/>
      <c r="AC292" s="79"/>
      <c r="AD292" s="79"/>
      <c r="AE292" s="79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2:46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53">
        <v>25</v>
      </c>
      <c r="O293" s="132"/>
      <c r="P293" s="124"/>
      <c r="Q293" s="115"/>
      <c r="R293" s="115"/>
      <c r="S293" s="79"/>
      <c r="T293" s="79"/>
      <c r="U293" s="79"/>
      <c r="V293" s="79"/>
      <c r="W293" s="79"/>
      <c r="X293" s="79"/>
      <c r="Y293" s="79"/>
      <c r="Z293" s="79"/>
      <c r="AA293" s="79"/>
      <c r="AC293" s="79"/>
      <c r="AD293" s="79"/>
      <c r="AE293" s="79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2:46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53">
        <v>26</v>
      </c>
      <c r="O294" s="263"/>
      <c r="P294" s="138"/>
      <c r="Q294" s="264"/>
      <c r="R294" s="264"/>
      <c r="S294" s="79"/>
      <c r="T294" s="79"/>
      <c r="U294" s="79"/>
      <c r="V294" s="79"/>
      <c r="W294" s="79"/>
      <c r="X294" s="79"/>
      <c r="Y294" s="79"/>
      <c r="Z294" s="79"/>
      <c r="AA294" s="79"/>
      <c r="AC294" s="79"/>
      <c r="AD294" s="79"/>
      <c r="AE294" s="79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2:46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53">
        <v>27</v>
      </c>
      <c r="O295" s="265"/>
      <c r="P295" s="138"/>
      <c r="Q295" s="227"/>
      <c r="R295" s="264"/>
      <c r="S295" s="79"/>
      <c r="T295" s="79"/>
      <c r="U295" s="79"/>
      <c r="V295" s="79"/>
      <c r="W295" s="79"/>
      <c r="X295" s="79"/>
      <c r="Y295" s="79"/>
      <c r="Z295" s="79"/>
      <c r="AA295" s="79"/>
      <c r="AC295" s="79"/>
      <c r="AD295" s="79"/>
      <c r="AE295" s="79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2:46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53">
        <v>28</v>
      </c>
      <c r="O296" s="265"/>
      <c r="P296" s="259"/>
      <c r="Q296" s="227"/>
      <c r="R296" s="264"/>
      <c r="S296" s="79"/>
      <c r="T296" s="79"/>
      <c r="U296" s="79"/>
      <c r="V296" s="79"/>
      <c r="W296" s="79"/>
      <c r="X296" s="79"/>
      <c r="Y296" s="79"/>
      <c r="Z296" s="79"/>
      <c r="AA296" s="79"/>
      <c r="AC296" s="79"/>
      <c r="AD296" s="79"/>
      <c r="AE296" s="79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2:46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53">
        <v>29</v>
      </c>
      <c r="O297" s="266"/>
      <c r="P297" s="259"/>
      <c r="Q297" s="102"/>
      <c r="R297" s="267"/>
      <c r="S297" s="79"/>
      <c r="T297" s="79"/>
      <c r="U297" s="79"/>
      <c r="V297" s="79"/>
      <c r="W297" s="79"/>
      <c r="X297" s="79"/>
      <c r="Y297" s="79"/>
      <c r="Z297" s="79"/>
      <c r="AA297" s="79"/>
      <c r="AC297" s="79"/>
      <c r="AD297" s="79"/>
      <c r="AE297" s="79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2:46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53">
        <v>30</v>
      </c>
      <c r="O298" s="266"/>
      <c r="P298" s="259"/>
      <c r="Q298" s="102"/>
      <c r="R298" s="267"/>
      <c r="S298" s="79"/>
      <c r="T298" s="79"/>
      <c r="U298" s="79"/>
      <c r="V298" s="79"/>
      <c r="W298" s="79"/>
      <c r="X298" s="79"/>
      <c r="Y298" s="79"/>
      <c r="Z298" s="79"/>
      <c r="AA298" s="79"/>
      <c r="AC298" s="79"/>
      <c r="AD298" s="79"/>
      <c r="AE298" s="79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2:46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53">
        <v>31</v>
      </c>
      <c r="O299" s="137"/>
      <c r="P299" s="259"/>
      <c r="Q299" s="148"/>
      <c r="R299" s="268"/>
      <c r="S299" s="79"/>
      <c r="T299" s="79"/>
      <c r="U299" s="79"/>
      <c r="V299" s="79"/>
      <c r="W299" s="79"/>
      <c r="X299" s="79"/>
      <c r="Y299" s="79"/>
      <c r="Z299" s="79"/>
      <c r="AA299" s="79"/>
      <c r="AC299" s="79"/>
      <c r="AD299" s="79"/>
      <c r="AE299" s="79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2:46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53">
        <v>32</v>
      </c>
      <c r="O300" s="137"/>
      <c r="P300" s="139"/>
      <c r="Q300" s="148"/>
      <c r="R300" s="268"/>
      <c r="S300" s="79"/>
      <c r="T300" s="79"/>
      <c r="U300" s="79"/>
      <c r="V300" s="79"/>
      <c r="W300" s="79"/>
      <c r="X300" s="79"/>
      <c r="Y300" s="79"/>
      <c r="Z300" s="79"/>
      <c r="AA300" s="79"/>
      <c r="AC300" s="79"/>
      <c r="AD300" s="79"/>
      <c r="AE300" s="79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2:46" ht="15.75" thickBo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53">
        <v>33</v>
      </c>
      <c r="O301" s="141"/>
      <c r="P301" s="143"/>
      <c r="Q301" s="269"/>
      <c r="R301" s="270"/>
      <c r="S301" s="79"/>
      <c r="T301" s="79"/>
      <c r="U301" s="79"/>
      <c r="V301" s="79"/>
      <c r="W301" s="79"/>
      <c r="X301" s="79"/>
      <c r="Y301" s="79"/>
      <c r="Z301" s="79"/>
      <c r="AA301" s="79"/>
      <c r="AC301" s="79"/>
      <c r="AD301" s="79"/>
      <c r="AE301" s="79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2:46" ht="13.5" thickBo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53"/>
      <c r="O302" s="111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C302" s="79"/>
      <c r="AD302" s="79"/>
      <c r="AE302" s="79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2:46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53"/>
      <c r="O303" s="527" t="s">
        <v>159</v>
      </c>
      <c r="P303" s="526" t="s">
        <v>1069</v>
      </c>
      <c r="Q303" s="526" t="s">
        <v>85</v>
      </c>
      <c r="R303" s="526" t="s">
        <v>88</v>
      </c>
      <c r="S303" s="79"/>
      <c r="T303" s="79"/>
      <c r="U303" s="79"/>
      <c r="V303" s="79"/>
      <c r="W303" s="79"/>
      <c r="X303" s="79"/>
      <c r="Y303" s="79"/>
      <c r="Z303" s="79"/>
      <c r="AA303" s="79"/>
      <c r="AC303" s="79"/>
      <c r="AD303" s="79"/>
      <c r="AE303" s="79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2:46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53">
        <v>1</v>
      </c>
      <c r="O304" s="132"/>
      <c r="P304" s="125"/>
      <c r="Q304" s="124"/>
      <c r="R304" s="115"/>
      <c r="S304" s="79"/>
      <c r="T304" s="79"/>
      <c r="U304" s="79"/>
      <c r="V304" s="79"/>
      <c r="W304" s="79"/>
      <c r="X304" s="79"/>
      <c r="Y304" s="79"/>
      <c r="Z304" s="79"/>
      <c r="AA304" s="79"/>
      <c r="AC304" s="79"/>
      <c r="AD304" s="79"/>
      <c r="AE304" s="79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2:46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53">
        <v>2</v>
      </c>
      <c r="O305" s="132" t="s">
        <v>665</v>
      </c>
      <c r="P305" s="126" t="s">
        <v>1004</v>
      </c>
      <c r="Q305" s="116" t="s">
        <v>465</v>
      </c>
      <c r="R305" s="115" t="s">
        <v>453</v>
      </c>
      <c r="S305" s="79"/>
      <c r="T305" s="79"/>
      <c r="U305" s="79"/>
      <c r="V305" s="79"/>
      <c r="W305" s="79"/>
      <c r="X305" s="79"/>
      <c r="Y305" s="79"/>
      <c r="Z305" s="79"/>
      <c r="AA305" s="79"/>
      <c r="AC305" s="79"/>
      <c r="AD305" s="79"/>
      <c r="AE305" s="79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2:46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53">
        <v>3</v>
      </c>
      <c r="O306" s="125" t="s">
        <v>672</v>
      </c>
      <c r="P306" s="125" t="s">
        <v>638</v>
      </c>
      <c r="Q306" s="116" t="s">
        <v>453</v>
      </c>
      <c r="R306" s="117" t="s">
        <v>614</v>
      </c>
      <c r="S306" s="79"/>
      <c r="T306" s="79"/>
      <c r="U306" s="79"/>
      <c r="V306" s="79"/>
      <c r="W306" s="79"/>
      <c r="X306" s="79"/>
      <c r="Y306" s="79"/>
      <c r="Z306" s="79"/>
      <c r="AA306" s="79"/>
      <c r="AC306" s="79"/>
      <c r="AD306" s="79"/>
      <c r="AE306" s="79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2:46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53">
        <v>4</v>
      </c>
      <c r="O307" s="132" t="s">
        <v>671</v>
      </c>
      <c r="P307" s="271" t="s">
        <v>656</v>
      </c>
      <c r="Q307" s="123" t="s">
        <v>614</v>
      </c>
      <c r="R307" s="117" t="s">
        <v>613</v>
      </c>
      <c r="S307" s="79"/>
      <c r="T307" s="79"/>
      <c r="U307" s="79"/>
      <c r="V307" s="79"/>
      <c r="W307" s="79"/>
      <c r="X307" s="79"/>
      <c r="Y307" s="79"/>
      <c r="Z307" s="79"/>
      <c r="AA307" s="79"/>
      <c r="AC307" s="79"/>
      <c r="AD307" s="79"/>
      <c r="AE307" s="79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2:46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53">
        <v>5</v>
      </c>
      <c r="O308" s="132" t="s">
        <v>660</v>
      </c>
      <c r="P308" s="125" t="s">
        <v>639</v>
      </c>
      <c r="Q308" s="123" t="s">
        <v>613</v>
      </c>
      <c r="R308" s="115" t="s">
        <v>476</v>
      </c>
      <c r="S308" s="79"/>
      <c r="T308" s="79"/>
      <c r="U308" s="79"/>
      <c r="V308" s="79"/>
      <c r="W308" s="79"/>
      <c r="X308" s="79"/>
      <c r="Y308" s="79"/>
      <c r="Z308" s="79"/>
      <c r="AA308" s="79"/>
      <c r="AC308" s="79"/>
      <c r="AD308" s="79"/>
      <c r="AE308" s="79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2:46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53">
        <v>6</v>
      </c>
      <c r="O309" s="125" t="s">
        <v>668</v>
      </c>
      <c r="P309" s="123" t="s">
        <v>1005</v>
      </c>
      <c r="Q309" s="116" t="s">
        <v>454</v>
      </c>
      <c r="R309" s="115" t="s">
        <v>454</v>
      </c>
      <c r="S309" s="79"/>
      <c r="T309" s="79"/>
      <c r="U309" s="79"/>
      <c r="V309" s="79"/>
      <c r="W309" s="79"/>
      <c r="X309" s="79"/>
      <c r="Y309" s="79"/>
      <c r="Z309" s="79"/>
      <c r="AA309" s="79"/>
      <c r="AC309" s="79"/>
      <c r="AD309" s="79"/>
      <c r="AE309" s="79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2:46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53">
        <v>7</v>
      </c>
      <c r="O310" s="132" t="s">
        <v>661</v>
      </c>
      <c r="P310" s="125" t="s">
        <v>579</v>
      </c>
      <c r="Q310" s="123" t="s">
        <v>615</v>
      </c>
      <c r="R310" s="117" t="s">
        <v>615</v>
      </c>
      <c r="S310" s="79"/>
      <c r="T310" s="79"/>
      <c r="U310" s="79"/>
      <c r="V310" s="79"/>
      <c r="W310" s="79"/>
      <c r="X310" s="79"/>
      <c r="Y310" s="79"/>
      <c r="Z310" s="79"/>
      <c r="AA310" s="79"/>
      <c r="AC310" s="79"/>
      <c r="AD310" s="79"/>
      <c r="AE310" s="79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2:46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53">
        <v>8</v>
      </c>
      <c r="O311" s="132" t="s">
        <v>659</v>
      </c>
      <c r="P311" s="123" t="s">
        <v>654</v>
      </c>
      <c r="Q311" s="116" t="s">
        <v>112</v>
      </c>
      <c r="R311" s="115" t="s">
        <v>112</v>
      </c>
      <c r="S311" s="79"/>
      <c r="T311" s="79"/>
      <c r="U311" s="79"/>
      <c r="V311" s="79"/>
      <c r="W311" s="79"/>
      <c r="X311" s="79"/>
      <c r="Y311" s="79"/>
      <c r="Z311" s="79"/>
      <c r="AA311" s="79"/>
      <c r="AC311" s="79"/>
      <c r="AD311" s="79"/>
      <c r="AE311" s="79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2:46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53">
        <v>9</v>
      </c>
      <c r="O312" s="132" t="s">
        <v>667</v>
      </c>
      <c r="P312" s="125" t="s">
        <v>580</v>
      </c>
      <c r="Q312" s="124" t="s">
        <v>466</v>
      </c>
      <c r="R312" s="115" t="s">
        <v>477</v>
      </c>
      <c r="S312" s="79"/>
      <c r="T312" s="79"/>
      <c r="U312" s="79"/>
      <c r="V312" s="79"/>
      <c r="W312" s="79"/>
      <c r="X312" s="79"/>
      <c r="Y312" s="79"/>
      <c r="Z312" s="79"/>
      <c r="AA312" s="79"/>
      <c r="AC312" s="79"/>
      <c r="AD312" s="79"/>
      <c r="AE312" s="79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2:46" ht="1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53">
        <v>10</v>
      </c>
      <c r="O313" s="132" t="s">
        <v>662</v>
      </c>
      <c r="P313" s="256" t="s">
        <v>648</v>
      </c>
      <c r="Q313" s="124" t="s">
        <v>463</v>
      </c>
      <c r="R313" s="120" t="s">
        <v>471</v>
      </c>
      <c r="S313" s="79"/>
      <c r="T313" s="79"/>
      <c r="U313" s="79"/>
      <c r="V313" s="79"/>
      <c r="W313" s="79"/>
      <c r="X313" s="79"/>
      <c r="Y313" s="79"/>
      <c r="Z313" s="79"/>
      <c r="AA313" s="79"/>
      <c r="AC313" s="79"/>
      <c r="AD313" s="79"/>
      <c r="AE313" s="79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2:46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53">
        <v>11</v>
      </c>
      <c r="O314" s="132" t="s">
        <v>663</v>
      </c>
      <c r="P314" s="123" t="s">
        <v>649</v>
      </c>
      <c r="Q314" s="116" t="s">
        <v>471</v>
      </c>
      <c r="R314" s="120" t="s">
        <v>452</v>
      </c>
      <c r="S314" s="79"/>
      <c r="T314" s="79"/>
      <c r="U314" s="79"/>
      <c r="V314" s="79"/>
      <c r="W314" s="79"/>
      <c r="X314" s="79"/>
      <c r="Y314" s="79"/>
      <c r="Z314" s="79"/>
      <c r="AA314" s="79"/>
      <c r="AC314" s="79"/>
      <c r="AD314" s="79"/>
      <c r="AE314" s="79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2:46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53">
        <v>12</v>
      </c>
      <c r="O315" s="125" t="s">
        <v>664</v>
      </c>
      <c r="P315" s="125" t="s">
        <v>650</v>
      </c>
      <c r="Q315" s="124" t="s">
        <v>452</v>
      </c>
      <c r="R315" s="115" t="s">
        <v>472</v>
      </c>
      <c r="S315" s="79"/>
      <c r="T315" s="79"/>
      <c r="U315" s="79"/>
      <c r="V315" s="79"/>
      <c r="W315" s="79"/>
      <c r="X315" s="79"/>
      <c r="Y315" s="79"/>
      <c r="Z315" s="79"/>
      <c r="AA315" s="79"/>
      <c r="AC315" s="79"/>
      <c r="AD315" s="79"/>
      <c r="AE315" s="79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2:46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53">
        <v>13</v>
      </c>
      <c r="O316" s="125" t="s">
        <v>666</v>
      </c>
      <c r="P316" s="125" t="s">
        <v>640</v>
      </c>
      <c r="Q316" s="116" t="s">
        <v>461</v>
      </c>
      <c r="R316" s="119" t="s">
        <v>473</v>
      </c>
      <c r="S316" s="79"/>
      <c r="T316" s="79"/>
      <c r="U316" s="79"/>
      <c r="V316" s="79"/>
      <c r="W316" s="79"/>
      <c r="X316" s="79"/>
      <c r="Y316" s="79"/>
      <c r="Z316" s="79"/>
      <c r="AA316" s="79"/>
      <c r="AC316" s="79"/>
      <c r="AD316" s="79"/>
      <c r="AE316" s="79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2:46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53">
        <v>14</v>
      </c>
      <c r="O317" s="132" t="s">
        <v>669</v>
      </c>
      <c r="P317" s="123" t="s">
        <v>31</v>
      </c>
      <c r="Q317" s="124" t="s">
        <v>468</v>
      </c>
      <c r="R317" s="115" t="s">
        <v>461</v>
      </c>
      <c r="S317" s="79"/>
      <c r="T317" s="79"/>
      <c r="U317" s="79"/>
      <c r="V317" s="79"/>
      <c r="W317" s="79"/>
      <c r="X317" s="79"/>
      <c r="Y317" s="79"/>
      <c r="Z317" s="79"/>
      <c r="AA317" s="79"/>
      <c r="AC317" s="79"/>
      <c r="AD317" s="79"/>
      <c r="AE317" s="79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2:46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53">
        <v>15</v>
      </c>
      <c r="O318" s="125" t="s">
        <v>670</v>
      </c>
      <c r="P318" s="123" t="s">
        <v>1064</v>
      </c>
      <c r="Q318" s="116" t="s">
        <v>117</v>
      </c>
      <c r="R318" s="115" t="s">
        <v>468</v>
      </c>
      <c r="S318" s="79"/>
      <c r="T318" s="79"/>
      <c r="U318" s="79"/>
      <c r="V318" s="79"/>
      <c r="W318" s="79"/>
      <c r="X318" s="79"/>
      <c r="Y318" s="79"/>
      <c r="Z318" s="79"/>
      <c r="AA318" s="79"/>
      <c r="AC318" s="79"/>
      <c r="AD318" s="79"/>
      <c r="AE318" s="79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2:46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53">
        <v>16</v>
      </c>
      <c r="O319" s="132" t="s">
        <v>102</v>
      </c>
      <c r="P319" s="125" t="s">
        <v>657</v>
      </c>
      <c r="Q319" s="116" t="s">
        <v>470</v>
      </c>
      <c r="R319" s="115" t="s">
        <v>117</v>
      </c>
      <c r="S319" s="79"/>
      <c r="T319" s="79"/>
      <c r="U319" s="79"/>
      <c r="V319" s="79"/>
      <c r="W319" s="79"/>
      <c r="X319" s="79"/>
      <c r="Y319" s="79"/>
      <c r="Z319" s="79"/>
      <c r="AA319" s="79"/>
      <c r="AC319" s="79"/>
      <c r="AD319" s="79"/>
      <c r="AE319" s="79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2:46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53">
        <v>17</v>
      </c>
      <c r="O320" s="132" t="s">
        <v>103</v>
      </c>
      <c r="P320" s="123" t="s">
        <v>1006</v>
      </c>
      <c r="Q320" s="124" t="s">
        <v>617</v>
      </c>
      <c r="R320" s="117" t="s">
        <v>470</v>
      </c>
      <c r="S320" s="79"/>
      <c r="T320" s="79"/>
      <c r="U320" s="79"/>
      <c r="V320" s="79"/>
      <c r="W320" s="79"/>
      <c r="X320" s="79"/>
      <c r="Y320" s="79"/>
      <c r="Z320" s="79"/>
      <c r="AA320" s="79"/>
      <c r="AC320" s="79"/>
      <c r="AD320" s="79"/>
      <c r="AE320" s="79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2:46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53">
        <v>18</v>
      </c>
      <c r="O321" s="132" t="s">
        <v>372</v>
      </c>
      <c r="P321" s="132" t="s">
        <v>1007</v>
      </c>
      <c r="Q321" s="116" t="s">
        <v>462</v>
      </c>
      <c r="R321" s="117" t="s">
        <v>617</v>
      </c>
      <c r="S321" s="79"/>
      <c r="T321" s="79"/>
      <c r="U321" s="79"/>
      <c r="V321" s="79"/>
      <c r="W321" s="79"/>
      <c r="X321" s="79"/>
      <c r="Y321" s="79"/>
      <c r="Z321" s="79"/>
      <c r="AA321" s="79"/>
      <c r="AC321" s="79"/>
      <c r="AD321" s="79"/>
      <c r="AE321" s="79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2:46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53">
        <v>19</v>
      </c>
      <c r="O322" s="132" t="s">
        <v>373</v>
      </c>
      <c r="P322" s="132" t="s">
        <v>651</v>
      </c>
      <c r="Q322" s="116" t="s">
        <v>460</v>
      </c>
      <c r="R322" s="120" t="s">
        <v>478</v>
      </c>
      <c r="S322" s="79"/>
      <c r="T322" s="79"/>
      <c r="U322" s="79"/>
      <c r="V322" s="79"/>
      <c r="W322" s="79"/>
      <c r="X322" s="79"/>
      <c r="Y322" s="79"/>
      <c r="Z322" s="79"/>
      <c r="AA322" s="79"/>
      <c r="AC322" s="79"/>
      <c r="AD322" s="79"/>
      <c r="AE322" s="79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2:46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53">
        <v>20</v>
      </c>
      <c r="O323" s="132"/>
      <c r="P323" s="271" t="s">
        <v>641</v>
      </c>
      <c r="Q323" s="116" t="s">
        <v>110</v>
      </c>
      <c r="R323" s="119" t="s">
        <v>474</v>
      </c>
      <c r="S323" s="79"/>
      <c r="T323" s="79"/>
      <c r="U323" s="79"/>
      <c r="V323" s="79"/>
      <c r="W323" s="79"/>
      <c r="X323" s="79"/>
      <c r="Y323" s="79"/>
      <c r="Z323" s="79"/>
      <c r="AA323" s="79"/>
      <c r="AC323" s="79"/>
      <c r="AD323" s="79"/>
      <c r="AE323" s="79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2:46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53">
        <v>21</v>
      </c>
      <c r="O324" s="125"/>
      <c r="P324" s="125" t="s">
        <v>642</v>
      </c>
      <c r="Q324" s="124" t="s">
        <v>464</v>
      </c>
      <c r="R324" s="115" t="s">
        <v>462</v>
      </c>
      <c r="S324" s="79"/>
      <c r="T324" s="79"/>
      <c r="U324" s="79"/>
      <c r="V324" s="79"/>
      <c r="W324" s="79"/>
      <c r="X324" s="79"/>
      <c r="Y324" s="79"/>
      <c r="Z324" s="79"/>
      <c r="AA324" s="79"/>
      <c r="AC324" s="79"/>
      <c r="AD324" s="79"/>
      <c r="AE324" s="79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2:46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53">
        <v>22</v>
      </c>
      <c r="O325" s="125"/>
      <c r="P325" s="315" t="s">
        <v>1008</v>
      </c>
      <c r="Q325" s="123" t="s">
        <v>616</v>
      </c>
      <c r="R325" s="115" t="s">
        <v>460</v>
      </c>
      <c r="S325" s="79"/>
      <c r="T325" s="79"/>
      <c r="U325" s="79"/>
      <c r="V325" s="79"/>
      <c r="W325" s="79"/>
      <c r="X325" s="79"/>
      <c r="Y325" s="79"/>
      <c r="Z325" s="79"/>
      <c r="AA325" s="79"/>
      <c r="AC325" s="79"/>
      <c r="AD325" s="79"/>
      <c r="AE325" s="79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2:46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53">
        <v>23</v>
      </c>
      <c r="O326" s="125"/>
      <c r="P326" s="271" t="s">
        <v>652</v>
      </c>
      <c r="Q326" s="116" t="s">
        <v>467</v>
      </c>
      <c r="R326" s="119" t="s">
        <v>475</v>
      </c>
      <c r="S326" s="79"/>
      <c r="T326" s="79"/>
      <c r="U326" s="79"/>
      <c r="V326" s="79"/>
      <c r="W326" s="79"/>
      <c r="X326" s="79"/>
      <c r="Y326" s="79"/>
      <c r="Z326" s="79"/>
      <c r="AA326" s="79"/>
      <c r="AC326" s="79"/>
      <c r="AD326" s="79"/>
      <c r="AE326" s="79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2:46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53">
        <v>24</v>
      </c>
      <c r="O327" s="132"/>
      <c r="P327" s="125" t="s">
        <v>658</v>
      </c>
      <c r="Q327" s="123" t="s">
        <v>597</v>
      </c>
      <c r="R327" s="117" t="s">
        <v>616</v>
      </c>
      <c r="S327" s="79"/>
      <c r="T327" s="79"/>
      <c r="U327" s="79"/>
      <c r="V327" s="79"/>
      <c r="W327" s="79"/>
      <c r="X327" s="79"/>
      <c r="Y327" s="79"/>
      <c r="Z327" s="79"/>
      <c r="AA327" s="79"/>
      <c r="AC327" s="79"/>
      <c r="AD327" s="79"/>
      <c r="AE327" s="79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2:46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53">
        <v>25</v>
      </c>
      <c r="O328" s="132"/>
      <c r="P328" s="123" t="s">
        <v>643</v>
      </c>
      <c r="Q328" s="116" t="s">
        <v>455</v>
      </c>
      <c r="R328" s="115" t="s">
        <v>467</v>
      </c>
      <c r="S328" s="79"/>
      <c r="T328" s="79"/>
      <c r="U328" s="79"/>
      <c r="V328" s="79"/>
      <c r="W328" s="79"/>
      <c r="X328" s="79"/>
      <c r="Y328" s="79"/>
      <c r="Z328" s="79"/>
      <c r="AA328" s="79"/>
      <c r="AC328" s="79"/>
      <c r="AD328" s="79"/>
      <c r="AE328" s="79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2:46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53">
        <v>26</v>
      </c>
      <c r="O329" s="266"/>
      <c r="P329" s="124" t="s">
        <v>198</v>
      </c>
      <c r="Q329" s="124" t="s">
        <v>451</v>
      </c>
      <c r="R329" s="102" t="s">
        <v>597</v>
      </c>
      <c r="S329" s="79"/>
      <c r="T329" s="79"/>
      <c r="U329" s="79"/>
      <c r="V329" s="79"/>
      <c r="W329" s="79"/>
      <c r="X329" s="79"/>
      <c r="Y329" s="79"/>
      <c r="Z329" s="79"/>
      <c r="AA329" s="79"/>
      <c r="AC329" s="79"/>
      <c r="AD329" s="79"/>
      <c r="AE329" s="79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2:46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53">
        <v>27</v>
      </c>
      <c r="O330" s="266"/>
      <c r="P330" s="137" t="s">
        <v>645</v>
      </c>
      <c r="Q330" s="116" t="s">
        <v>469</v>
      </c>
      <c r="R330" s="555" t="s">
        <v>455</v>
      </c>
      <c r="S330" s="79"/>
      <c r="T330" s="79"/>
      <c r="U330" s="79"/>
      <c r="V330" s="79"/>
      <c r="W330" s="79"/>
      <c r="X330" s="79"/>
      <c r="Y330" s="79"/>
      <c r="Z330" s="79"/>
      <c r="AA330" s="79"/>
      <c r="AC330" s="79"/>
      <c r="AD330" s="79"/>
      <c r="AE330" s="79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2:46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53">
        <v>28</v>
      </c>
      <c r="O331" s="266"/>
      <c r="P331" s="306" t="s">
        <v>635</v>
      </c>
      <c r="Q331" s="307" t="s">
        <v>612</v>
      </c>
      <c r="R331" s="138" t="s">
        <v>451</v>
      </c>
      <c r="S331" s="79"/>
      <c r="T331" s="79"/>
      <c r="U331" s="79"/>
      <c r="V331" s="79"/>
      <c r="W331" s="79"/>
      <c r="X331" s="79"/>
      <c r="Y331" s="79"/>
      <c r="Z331" s="79"/>
      <c r="AA331" s="79"/>
      <c r="AC331" s="79"/>
      <c r="AD331" s="79"/>
      <c r="AE331" s="79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2:46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53">
        <v>29</v>
      </c>
      <c r="O332" s="266"/>
      <c r="P332" s="558" t="s">
        <v>647</v>
      </c>
      <c r="Q332" s="307" t="s">
        <v>457</v>
      </c>
      <c r="R332" s="102" t="s">
        <v>469</v>
      </c>
      <c r="S332" s="79"/>
      <c r="T332" s="79"/>
      <c r="U332" s="79"/>
      <c r="V332" s="79"/>
      <c r="W332" s="79"/>
      <c r="X332" s="79"/>
      <c r="Y332" s="79"/>
      <c r="Z332" s="79"/>
      <c r="AA332" s="79"/>
      <c r="AC332" s="79"/>
      <c r="AD332" s="79"/>
      <c r="AE332" s="79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2:46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53">
        <v>30</v>
      </c>
      <c r="O333" s="266"/>
      <c r="P333" s="259" t="s">
        <v>655</v>
      </c>
      <c r="Q333" s="307" t="s">
        <v>458</v>
      </c>
      <c r="R333" s="102" t="s">
        <v>612</v>
      </c>
      <c r="S333" s="79"/>
      <c r="T333" s="79"/>
      <c r="U333" s="79"/>
      <c r="V333" s="79"/>
      <c r="W333" s="79"/>
      <c r="X333" s="79"/>
      <c r="Y333" s="79"/>
      <c r="Z333" s="79"/>
      <c r="AA333" s="79"/>
      <c r="AC333" s="79"/>
      <c r="AD333" s="79"/>
      <c r="AE333" s="79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2:46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53">
        <v>31</v>
      </c>
      <c r="O334" s="266"/>
      <c r="P334" s="139" t="s">
        <v>646</v>
      </c>
      <c r="Q334" s="307" t="s">
        <v>459</v>
      </c>
      <c r="R334" s="555" t="s">
        <v>457</v>
      </c>
      <c r="S334" s="79"/>
      <c r="T334" s="79"/>
      <c r="U334" s="79"/>
      <c r="V334" s="79"/>
      <c r="W334" s="79"/>
      <c r="X334" s="79"/>
      <c r="Y334" s="79"/>
      <c r="Z334" s="79"/>
      <c r="AA334" s="79"/>
      <c r="AC334" s="79"/>
      <c r="AD334" s="79"/>
      <c r="AE334" s="79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2:46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53">
        <v>32</v>
      </c>
      <c r="O335" s="266"/>
      <c r="P335" s="125" t="s">
        <v>207</v>
      </c>
      <c r="Q335" s="307" t="s">
        <v>479</v>
      </c>
      <c r="R335" s="555" t="s">
        <v>459</v>
      </c>
      <c r="S335" s="79"/>
      <c r="T335" s="79"/>
      <c r="U335" s="79"/>
      <c r="V335" s="79"/>
      <c r="W335" s="79"/>
      <c r="X335" s="79"/>
      <c r="Y335" s="79"/>
      <c r="Z335" s="79"/>
      <c r="AA335" s="79"/>
      <c r="AC335" s="79"/>
      <c r="AD335" s="79"/>
      <c r="AE335" s="79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2:46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53">
        <v>33</v>
      </c>
      <c r="O336" s="273"/>
      <c r="P336" s="125" t="s">
        <v>653</v>
      </c>
      <c r="Q336" s="116" t="s">
        <v>456</v>
      </c>
      <c r="R336" s="556" t="s">
        <v>479</v>
      </c>
      <c r="S336" s="79"/>
      <c r="T336" s="79"/>
      <c r="U336" s="79"/>
      <c r="V336" s="79"/>
      <c r="W336" s="79"/>
      <c r="X336" s="79"/>
      <c r="Y336" s="79"/>
      <c r="Z336" s="79"/>
      <c r="AA336" s="79"/>
      <c r="AC336" s="79"/>
      <c r="AD336" s="79"/>
      <c r="AE336" s="79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2:46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53">
        <v>34</v>
      </c>
      <c r="O337" s="273"/>
      <c r="P337" s="137" t="s">
        <v>1009</v>
      </c>
      <c r="Q337" s="137" t="s">
        <v>102</v>
      </c>
      <c r="R337" s="555" t="s">
        <v>456</v>
      </c>
      <c r="S337" s="79"/>
      <c r="T337" s="79"/>
      <c r="U337" s="79"/>
      <c r="V337" s="79"/>
      <c r="W337" s="79"/>
      <c r="X337" s="79"/>
      <c r="Y337" s="79"/>
      <c r="Z337" s="79"/>
      <c r="AA337" s="79"/>
      <c r="AC337" s="79"/>
      <c r="AD337" s="79"/>
      <c r="AE337" s="79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2:46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53">
        <v>35</v>
      </c>
      <c r="O338" s="266"/>
      <c r="P338" s="570" t="s">
        <v>644</v>
      </c>
      <c r="Q338" s="147" t="s">
        <v>103</v>
      </c>
      <c r="R338" s="139" t="s">
        <v>102</v>
      </c>
      <c r="S338" s="79"/>
      <c r="T338" s="79"/>
      <c r="U338" s="79"/>
      <c r="V338" s="79"/>
      <c r="W338" s="79"/>
      <c r="X338" s="79"/>
      <c r="Y338" s="79"/>
      <c r="Z338" s="79"/>
      <c r="AA338" s="79"/>
      <c r="AC338" s="79"/>
      <c r="AD338" s="79"/>
      <c r="AE338" s="79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2:46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53">
        <v>36</v>
      </c>
      <c r="O339" s="266"/>
      <c r="P339" s="148" t="s">
        <v>1010</v>
      </c>
      <c r="Q339" s="259" t="s">
        <v>372</v>
      </c>
      <c r="R339" s="148" t="s">
        <v>103</v>
      </c>
      <c r="S339" s="79"/>
      <c r="T339" s="79"/>
      <c r="U339" s="79"/>
      <c r="V339" s="79"/>
      <c r="W339" s="79"/>
      <c r="X339" s="79"/>
      <c r="Y339" s="79"/>
      <c r="Z339" s="79"/>
      <c r="AA339" s="79"/>
      <c r="AC339" s="79"/>
      <c r="AD339" s="79"/>
      <c r="AE339" s="79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2:46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53">
        <v>37</v>
      </c>
      <c r="O340" s="266"/>
      <c r="P340" s="259" t="s">
        <v>102</v>
      </c>
      <c r="Q340" s="259" t="s">
        <v>373</v>
      </c>
      <c r="R340" s="259" t="s">
        <v>372</v>
      </c>
      <c r="S340" s="79"/>
      <c r="T340" s="79"/>
      <c r="U340" s="79"/>
      <c r="V340" s="79"/>
      <c r="W340" s="79"/>
      <c r="X340" s="79"/>
      <c r="Y340" s="79"/>
      <c r="Z340" s="79"/>
      <c r="AA340" s="79"/>
      <c r="AC340" s="79"/>
      <c r="AD340" s="79"/>
      <c r="AE340" s="79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2:46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53">
        <v>38</v>
      </c>
      <c r="O341" s="137"/>
      <c r="P341" s="259" t="s">
        <v>103</v>
      </c>
      <c r="Q341" s="259"/>
      <c r="R341" s="259" t="s">
        <v>373</v>
      </c>
      <c r="S341" s="79"/>
      <c r="T341" s="79"/>
      <c r="U341" s="79"/>
      <c r="V341" s="79"/>
      <c r="W341" s="79"/>
      <c r="X341" s="79"/>
      <c r="Y341" s="79"/>
      <c r="Z341" s="79"/>
      <c r="AA341" s="79"/>
      <c r="AC341" s="79"/>
      <c r="AD341" s="79"/>
      <c r="AE341" s="79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2:46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53">
        <v>39</v>
      </c>
      <c r="O342" s="137"/>
      <c r="P342" s="139" t="s">
        <v>372</v>
      </c>
      <c r="Q342" s="139"/>
      <c r="R342" s="140"/>
      <c r="S342" s="79"/>
      <c r="T342" s="79"/>
      <c r="U342" s="79"/>
      <c r="V342" s="79"/>
      <c r="W342" s="79"/>
      <c r="X342" s="79"/>
      <c r="Y342" s="79"/>
      <c r="Z342" s="79"/>
      <c r="AA342" s="79"/>
      <c r="AC342" s="79"/>
      <c r="AD342" s="79"/>
      <c r="AE342" s="79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2:46" ht="15.75" thickBo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53">
        <v>40</v>
      </c>
      <c r="O343" s="141"/>
      <c r="P343" s="143"/>
      <c r="Q343" s="143"/>
      <c r="R343" s="270"/>
      <c r="S343" s="79"/>
      <c r="T343" s="79"/>
      <c r="U343" s="79"/>
      <c r="V343" s="79"/>
      <c r="W343" s="79"/>
      <c r="X343" s="79"/>
      <c r="Y343" s="79"/>
      <c r="Z343" s="79"/>
      <c r="AA343" s="79"/>
      <c r="AC343" s="79"/>
      <c r="AD343" s="79"/>
      <c r="AE343" s="79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2:46" ht="13.5" thickBo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53"/>
      <c r="O344" s="111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C344" s="79"/>
      <c r="AD344" s="79"/>
      <c r="AE344" s="79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2:46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53"/>
      <c r="O345" s="255"/>
      <c r="P345" s="526" t="s">
        <v>328</v>
      </c>
      <c r="Q345" s="527" t="s">
        <v>329</v>
      </c>
      <c r="R345" s="254"/>
      <c r="S345" s="79"/>
      <c r="T345" s="79"/>
      <c r="U345" s="79"/>
      <c r="V345" s="79"/>
      <c r="W345" s="79"/>
      <c r="X345" s="79"/>
      <c r="Y345" s="79"/>
      <c r="Z345" s="79"/>
      <c r="AA345" s="79"/>
      <c r="AC345" s="79"/>
      <c r="AD345" s="79"/>
      <c r="AE345" s="79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2:46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53">
        <v>1</v>
      </c>
      <c r="O346" s="119"/>
      <c r="P346" s="132"/>
      <c r="Q346" s="119"/>
      <c r="R346" s="121"/>
      <c r="S346" s="79"/>
      <c r="T346" s="79"/>
      <c r="U346" s="79"/>
      <c r="V346" s="79"/>
      <c r="W346" s="79"/>
      <c r="X346" s="79"/>
      <c r="Y346" s="79"/>
      <c r="Z346" s="79"/>
      <c r="AA346" s="79"/>
      <c r="AC346" s="79"/>
      <c r="AD346" s="79"/>
      <c r="AE346" s="79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2:46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53">
        <v>2</v>
      </c>
      <c r="O347" s="117"/>
      <c r="P347" s="124" t="s">
        <v>500</v>
      </c>
      <c r="Q347" s="119" t="s">
        <v>500</v>
      </c>
      <c r="R347" s="120"/>
      <c r="S347" s="79"/>
      <c r="T347" s="79"/>
      <c r="U347" s="79"/>
      <c r="V347" s="79"/>
      <c r="W347" s="79"/>
      <c r="X347" s="79"/>
      <c r="Y347" s="79"/>
      <c r="Z347" s="79"/>
      <c r="AA347" s="79"/>
      <c r="AC347" s="79"/>
      <c r="AD347" s="79"/>
      <c r="AE347" s="79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2:46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53">
        <v>3</v>
      </c>
      <c r="O348" s="117"/>
      <c r="P348" s="124" t="s">
        <v>514</v>
      </c>
      <c r="Q348" s="115" t="s">
        <v>514</v>
      </c>
      <c r="R348" s="120"/>
      <c r="S348" s="79"/>
      <c r="T348" s="79"/>
      <c r="U348" s="79"/>
      <c r="V348" s="79"/>
      <c r="W348" s="79"/>
      <c r="X348" s="79"/>
      <c r="Y348" s="79"/>
      <c r="Z348" s="79"/>
      <c r="AA348" s="79"/>
      <c r="AC348" s="79"/>
      <c r="AD348" s="79"/>
      <c r="AE348" s="79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2:46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53">
        <v>4</v>
      </c>
      <c r="O349" s="126"/>
      <c r="P349" s="132" t="s">
        <v>515</v>
      </c>
      <c r="Q349" s="115" t="s">
        <v>515</v>
      </c>
      <c r="R349" s="120"/>
      <c r="S349" s="79"/>
      <c r="T349" s="79"/>
      <c r="U349" s="79"/>
      <c r="V349" s="79"/>
      <c r="W349" s="79"/>
      <c r="X349" s="79"/>
      <c r="Y349" s="79"/>
      <c r="Z349" s="79"/>
      <c r="AA349" s="79"/>
      <c r="AC349" s="79"/>
      <c r="AD349" s="79"/>
      <c r="AE349" s="79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2:46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53">
        <v>5</v>
      </c>
      <c r="O350" s="117"/>
      <c r="P350" s="122" t="s">
        <v>498</v>
      </c>
      <c r="Q350" s="115" t="s">
        <v>498</v>
      </c>
      <c r="R350" s="120"/>
      <c r="S350" s="79"/>
      <c r="T350" s="79"/>
      <c r="U350" s="79"/>
      <c r="V350" s="79"/>
      <c r="W350" s="79"/>
      <c r="X350" s="79"/>
      <c r="Y350" s="79"/>
      <c r="Z350" s="79"/>
      <c r="AA350" s="79"/>
      <c r="AC350" s="79"/>
      <c r="AD350" s="79"/>
      <c r="AE350" s="79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2:46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53">
        <v>6</v>
      </c>
      <c r="O351" s="117"/>
      <c r="P351" s="124" t="s">
        <v>517</v>
      </c>
      <c r="Q351" s="115" t="s">
        <v>517</v>
      </c>
      <c r="R351" s="115"/>
      <c r="S351" s="79"/>
      <c r="T351" s="79"/>
      <c r="U351" s="79"/>
      <c r="V351" s="79"/>
      <c r="W351" s="79"/>
      <c r="X351" s="79"/>
      <c r="Y351" s="79"/>
      <c r="Z351" s="79"/>
      <c r="AA351" s="79"/>
      <c r="AC351" s="79"/>
      <c r="AD351" s="79"/>
      <c r="AE351" s="79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2:46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53">
        <v>7</v>
      </c>
      <c r="O352" s="117"/>
      <c r="P352" s="125" t="s">
        <v>513</v>
      </c>
      <c r="Q352" s="115" t="s">
        <v>513</v>
      </c>
      <c r="R352" s="115"/>
      <c r="S352" s="79"/>
      <c r="T352" s="79"/>
      <c r="U352" s="79"/>
      <c r="V352" s="79"/>
      <c r="W352" s="79"/>
      <c r="X352" s="79"/>
      <c r="Y352" s="79"/>
      <c r="Z352" s="79"/>
      <c r="AA352" s="79"/>
      <c r="AC352" s="79"/>
      <c r="AD352" s="79"/>
      <c r="AE352" s="79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2:46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53">
        <v>8</v>
      </c>
      <c r="O353" s="117"/>
      <c r="P353" s="124" t="s">
        <v>501</v>
      </c>
      <c r="Q353" s="99" t="s">
        <v>506</v>
      </c>
      <c r="R353" s="115"/>
      <c r="S353" s="79"/>
      <c r="T353" s="79"/>
      <c r="U353" s="79"/>
      <c r="V353" s="79"/>
      <c r="W353" s="79"/>
      <c r="X353" s="79"/>
      <c r="Y353" s="79"/>
      <c r="Z353" s="79"/>
      <c r="AA353" s="79"/>
      <c r="AC353" s="79"/>
      <c r="AD353" s="79"/>
      <c r="AE353" s="79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2:46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53">
        <v>9</v>
      </c>
      <c r="O354" s="118"/>
      <c r="P354" s="132" t="s">
        <v>503</v>
      </c>
      <c r="Q354" s="119" t="s">
        <v>501</v>
      </c>
      <c r="R354" s="115"/>
      <c r="S354" s="79"/>
      <c r="T354" s="79"/>
      <c r="U354" s="79"/>
      <c r="V354" s="79"/>
      <c r="W354" s="79"/>
      <c r="X354" s="79"/>
      <c r="Y354" s="79"/>
      <c r="Z354" s="79"/>
      <c r="AA354" s="79"/>
      <c r="AC354" s="79"/>
      <c r="AD354" s="79"/>
      <c r="AE354" s="79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2:46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53">
        <v>10</v>
      </c>
      <c r="O355" s="117"/>
      <c r="P355" s="124" t="s">
        <v>509</v>
      </c>
      <c r="Q355" s="119" t="s">
        <v>503</v>
      </c>
      <c r="R355" s="115"/>
      <c r="S355" s="79"/>
      <c r="T355" s="79"/>
      <c r="U355" s="79"/>
      <c r="V355" s="79"/>
      <c r="W355" s="79"/>
      <c r="X355" s="79"/>
      <c r="Y355" s="79"/>
      <c r="Z355" s="79"/>
      <c r="AA355" s="79"/>
      <c r="AC355" s="79"/>
      <c r="AD355" s="79"/>
      <c r="AE355" s="79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2:46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53">
        <v>11</v>
      </c>
      <c r="O356" s="117"/>
      <c r="P356" s="124" t="s">
        <v>499</v>
      </c>
      <c r="Q356" s="115" t="s">
        <v>510</v>
      </c>
      <c r="R356" s="115"/>
      <c r="S356" s="79"/>
      <c r="T356" s="79"/>
      <c r="U356" s="79"/>
      <c r="V356" s="79"/>
      <c r="W356" s="79"/>
      <c r="X356" s="79"/>
      <c r="Y356" s="79"/>
      <c r="Z356" s="79"/>
      <c r="AA356" s="79"/>
      <c r="AC356" s="79"/>
      <c r="AD356" s="79"/>
      <c r="AE356" s="79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2:46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53">
        <v>12</v>
      </c>
      <c r="O357" s="132"/>
      <c r="P357" s="124" t="s">
        <v>504</v>
      </c>
      <c r="Q357" s="115" t="s">
        <v>509</v>
      </c>
      <c r="R357" s="115"/>
      <c r="S357" s="79"/>
      <c r="T357" s="79"/>
      <c r="U357" s="79"/>
      <c r="V357" s="79"/>
      <c r="W357" s="79"/>
      <c r="X357" s="79"/>
      <c r="Y357" s="79"/>
      <c r="Z357" s="79"/>
      <c r="AA357" s="79"/>
      <c r="AC357" s="79"/>
      <c r="AD357" s="79"/>
      <c r="AE357" s="79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2:46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53">
        <v>13</v>
      </c>
      <c r="O358" s="126"/>
      <c r="P358" s="125" t="s">
        <v>634</v>
      </c>
      <c r="Q358" s="115" t="s">
        <v>516</v>
      </c>
      <c r="R358" s="115"/>
      <c r="S358" s="79"/>
      <c r="T358" s="79"/>
      <c r="U358" s="79"/>
      <c r="V358" s="79"/>
      <c r="W358" s="79"/>
      <c r="X358" s="79"/>
      <c r="Y358" s="79"/>
      <c r="Z358" s="79"/>
      <c r="AA358" s="79"/>
      <c r="AC358" s="79"/>
      <c r="AD358" s="79"/>
      <c r="AE358" s="79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2:46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53">
        <v>14</v>
      </c>
      <c r="O359" s="117"/>
      <c r="P359" s="122" t="s">
        <v>507</v>
      </c>
      <c r="Q359" s="115" t="s">
        <v>504</v>
      </c>
      <c r="R359" s="115"/>
      <c r="S359" s="79"/>
      <c r="T359" s="79"/>
      <c r="U359" s="79"/>
      <c r="V359" s="79"/>
      <c r="W359" s="79"/>
      <c r="X359" s="79"/>
      <c r="Y359" s="79"/>
      <c r="Z359" s="79"/>
      <c r="AA359" s="79"/>
      <c r="AC359" s="79"/>
      <c r="AD359" s="79"/>
      <c r="AE359" s="79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2:46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53">
        <v>15</v>
      </c>
      <c r="O360" s="117"/>
      <c r="P360" s="124" t="s">
        <v>636</v>
      </c>
      <c r="Q360" s="119" t="s">
        <v>504</v>
      </c>
      <c r="R360" s="115"/>
      <c r="S360" s="79"/>
      <c r="T360" s="79"/>
      <c r="U360" s="79"/>
      <c r="V360" s="79"/>
      <c r="W360" s="79"/>
      <c r="X360" s="79"/>
      <c r="Y360" s="79"/>
      <c r="Z360" s="79"/>
      <c r="AA360" s="79"/>
      <c r="AC360" s="79"/>
      <c r="AD360" s="79"/>
      <c r="AE360" s="79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2:46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53">
        <v>16</v>
      </c>
      <c r="O361" s="117"/>
      <c r="P361" s="122" t="s">
        <v>496</v>
      </c>
      <c r="Q361" s="117" t="s">
        <v>634</v>
      </c>
      <c r="R361" s="115"/>
      <c r="S361" s="79"/>
      <c r="T361" s="79"/>
      <c r="U361" s="79"/>
      <c r="V361" s="79"/>
      <c r="W361" s="79"/>
      <c r="X361" s="79"/>
      <c r="Y361" s="79"/>
      <c r="Z361" s="79"/>
      <c r="AA361" s="79"/>
      <c r="AC361" s="79"/>
      <c r="AD361" s="79"/>
      <c r="AE361" s="79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2:46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53">
        <v>17</v>
      </c>
      <c r="O362" s="126"/>
      <c r="P362" s="122" t="s">
        <v>495</v>
      </c>
      <c r="Q362" s="119" t="s">
        <v>507</v>
      </c>
      <c r="R362" s="115"/>
      <c r="S362" s="79"/>
      <c r="T362" s="79"/>
      <c r="U362" s="79"/>
      <c r="V362" s="79"/>
      <c r="W362" s="79"/>
      <c r="X362" s="79"/>
      <c r="Y362" s="79"/>
      <c r="Z362" s="79"/>
      <c r="AA362" s="79"/>
      <c r="AC362" s="79"/>
      <c r="AD362" s="79"/>
      <c r="AE362" s="79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2:46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53">
        <v>18</v>
      </c>
      <c r="O363" s="117"/>
      <c r="P363" s="124" t="s">
        <v>497</v>
      </c>
      <c r="Q363" s="115" t="s">
        <v>511</v>
      </c>
      <c r="R363" s="115"/>
      <c r="S363" s="79"/>
      <c r="T363" s="79"/>
      <c r="U363" s="79"/>
      <c r="V363" s="79"/>
      <c r="W363" s="79"/>
      <c r="X363" s="79"/>
      <c r="Y363" s="79"/>
      <c r="Z363" s="79"/>
      <c r="AA363" s="79"/>
      <c r="AC363" s="79"/>
      <c r="AD363" s="79"/>
      <c r="AE363" s="79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2:46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53">
        <v>19</v>
      </c>
      <c r="O364" s="119"/>
      <c r="P364" s="124" t="s">
        <v>512</v>
      </c>
      <c r="Q364" s="119" t="s">
        <v>505</v>
      </c>
      <c r="R364" s="115"/>
      <c r="S364" s="79"/>
      <c r="T364" s="79"/>
      <c r="U364" s="79"/>
      <c r="V364" s="79"/>
      <c r="W364" s="79"/>
      <c r="X364" s="79"/>
      <c r="Y364" s="79"/>
      <c r="Z364" s="79"/>
      <c r="AA364" s="79"/>
      <c r="AC364" s="79"/>
      <c r="AD364" s="79"/>
      <c r="AE364" s="79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2:46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53">
        <v>20</v>
      </c>
      <c r="O365" s="126"/>
      <c r="P365" s="124" t="s">
        <v>635</v>
      </c>
      <c r="Q365" s="119" t="s">
        <v>496</v>
      </c>
      <c r="R365" s="115"/>
      <c r="S365" s="79"/>
      <c r="T365" s="79"/>
      <c r="U365" s="79"/>
      <c r="V365" s="79"/>
      <c r="W365" s="79"/>
      <c r="X365" s="79"/>
      <c r="Y365" s="79"/>
      <c r="Z365" s="79"/>
      <c r="AA365" s="79"/>
      <c r="AC365" s="79"/>
      <c r="AD365" s="79"/>
      <c r="AE365" s="79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2:46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53">
        <v>21</v>
      </c>
      <c r="O366" s="118"/>
      <c r="P366" s="124" t="s">
        <v>502</v>
      </c>
      <c r="Q366" s="99" t="s">
        <v>495</v>
      </c>
      <c r="R366" s="115"/>
      <c r="S366" s="79"/>
      <c r="T366" s="79"/>
      <c r="U366" s="79"/>
      <c r="V366" s="79"/>
      <c r="W366" s="79"/>
      <c r="X366" s="79"/>
      <c r="Y366" s="79"/>
      <c r="Z366" s="79"/>
      <c r="AA366" s="79"/>
      <c r="AC366" s="79"/>
      <c r="AD366" s="79"/>
      <c r="AE366" s="79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2:46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53">
        <v>22</v>
      </c>
      <c r="O367" s="118"/>
      <c r="P367" s="122" t="s">
        <v>508</v>
      </c>
      <c r="Q367" s="115" t="s">
        <v>497</v>
      </c>
      <c r="R367" s="115"/>
      <c r="S367" s="79"/>
      <c r="T367" s="79"/>
      <c r="U367" s="79"/>
      <c r="V367" s="79"/>
      <c r="W367" s="79"/>
      <c r="X367" s="79"/>
      <c r="Y367" s="79"/>
      <c r="Z367" s="79"/>
      <c r="AA367" s="79"/>
      <c r="AC367" s="79"/>
      <c r="AD367" s="79"/>
      <c r="AE367" s="79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2:46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53">
        <v>23</v>
      </c>
      <c r="O368" s="118"/>
      <c r="P368" s="124" t="s">
        <v>118</v>
      </c>
      <c r="Q368" s="117" t="s">
        <v>1065</v>
      </c>
      <c r="R368" s="115"/>
      <c r="S368" s="79"/>
      <c r="T368" s="79"/>
      <c r="U368" s="79"/>
      <c r="V368" s="79"/>
      <c r="W368" s="79"/>
      <c r="X368" s="79"/>
      <c r="Y368" s="79"/>
      <c r="Z368" s="79"/>
      <c r="AA368" s="79"/>
      <c r="AC368" s="79"/>
      <c r="AD368" s="79"/>
      <c r="AE368" s="79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2:46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53">
        <v>24</v>
      </c>
      <c r="O369" s="126"/>
      <c r="P369" s="116" t="s">
        <v>102</v>
      </c>
      <c r="Q369" s="115" t="s">
        <v>512</v>
      </c>
      <c r="R369" s="115"/>
      <c r="S369" s="79"/>
      <c r="T369" s="79"/>
      <c r="U369" s="79"/>
      <c r="V369" s="79"/>
      <c r="W369" s="79"/>
      <c r="X369" s="79"/>
      <c r="Y369" s="79"/>
      <c r="Z369" s="79"/>
      <c r="AA369" s="79"/>
      <c r="AC369" s="79"/>
      <c r="AD369" s="79"/>
      <c r="AE369" s="79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2:46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53">
        <v>25</v>
      </c>
      <c r="O370" s="126"/>
      <c r="P370" s="116" t="s">
        <v>103</v>
      </c>
      <c r="Q370" s="117" t="s">
        <v>635</v>
      </c>
      <c r="R370" s="115"/>
      <c r="S370" s="79"/>
      <c r="T370" s="79"/>
      <c r="U370" s="79"/>
      <c r="V370" s="79"/>
      <c r="W370" s="79"/>
      <c r="X370" s="79"/>
      <c r="Y370" s="79"/>
      <c r="Z370" s="79"/>
      <c r="AA370" s="79"/>
      <c r="AC370" s="79"/>
      <c r="AD370" s="79"/>
      <c r="AE370" s="79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2:46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53">
        <v>26</v>
      </c>
      <c r="O371" s="147"/>
      <c r="P371" s="259" t="s">
        <v>372</v>
      </c>
      <c r="Q371" s="665" t="s">
        <v>502</v>
      </c>
      <c r="R371" s="102"/>
      <c r="S371" s="79"/>
      <c r="T371" s="79"/>
      <c r="U371" s="79"/>
      <c r="V371" s="79"/>
      <c r="W371" s="79"/>
      <c r="X371" s="79"/>
      <c r="Y371" s="79"/>
      <c r="Z371" s="79"/>
      <c r="AA371" s="79"/>
      <c r="AC371" s="79"/>
      <c r="AD371" s="79"/>
      <c r="AE371" s="79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2:46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53">
        <v>27</v>
      </c>
      <c r="O372" s="147"/>
      <c r="P372" s="259" t="s">
        <v>373</v>
      </c>
      <c r="Q372" s="557" t="s">
        <v>508</v>
      </c>
      <c r="R372" s="102"/>
      <c r="S372" s="79"/>
      <c r="T372" s="79"/>
      <c r="U372" s="79"/>
      <c r="V372" s="79"/>
      <c r="W372" s="79"/>
      <c r="X372" s="79"/>
      <c r="Y372" s="79"/>
      <c r="Z372" s="79"/>
      <c r="AA372" s="79"/>
      <c r="AC372" s="79"/>
      <c r="AD372" s="79"/>
      <c r="AE372" s="79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2:46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53">
        <v>28</v>
      </c>
      <c r="O373" s="137"/>
      <c r="P373" s="259"/>
      <c r="Q373" s="544" t="s">
        <v>118</v>
      </c>
      <c r="R373" s="102"/>
      <c r="S373" s="79"/>
      <c r="T373" s="79"/>
      <c r="U373" s="79"/>
      <c r="V373" s="79"/>
      <c r="W373" s="79"/>
      <c r="X373" s="79"/>
      <c r="Y373" s="79"/>
      <c r="Z373" s="79"/>
      <c r="AA373" s="79"/>
      <c r="AC373" s="79"/>
      <c r="AD373" s="79"/>
      <c r="AE373" s="79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2:46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53">
        <v>29</v>
      </c>
      <c r="O374" s="147"/>
      <c r="P374" s="259"/>
      <c r="Q374" s="275" t="s">
        <v>102</v>
      </c>
      <c r="R374" s="267"/>
      <c r="S374" s="79"/>
      <c r="T374" s="79"/>
      <c r="U374" s="79"/>
      <c r="V374" s="79"/>
      <c r="W374" s="79"/>
      <c r="X374" s="79"/>
      <c r="Y374" s="79"/>
      <c r="Z374" s="79"/>
      <c r="AA374" s="79"/>
      <c r="AC374" s="79"/>
      <c r="AD374" s="79"/>
      <c r="AE374" s="79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2:46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53">
        <v>30</v>
      </c>
      <c r="O375" s="276"/>
      <c r="P375" s="139"/>
      <c r="Q375" s="102" t="s">
        <v>103</v>
      </c>
      <c r="R375" s="268"/>
      <c r="S375" s="79"/>
      <c r="T375" s="79"/>
      <c r="U375" s="79"/>
      <c r="V375" s="79"/>
      <c r="W375" s="79"/>
      <c r="X375" s="79"/>
      <c r="Y375" s="79"/>
      <c r="Z375" s="79"/>
      <c r="AA375" s="79"/>
      <c r="AC375" s="79"/>
      <c r="AD375" s="79"/>
      <c r="AE375" s="79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2:46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53">
        <v>31</v>
      </c>
      <c r="O376" s="277"/>
      <c r="P376" s="148"/>
      <c r="Q376" s="148" t="s">
        <v>372</v>
      </c>
      <c r="R376" s="268"/>
      <c r="S376" s="79"/>
      <c r="T376" s="79"/>
      <c r="U376" s="79"/>
      <c r="V376" s="79"/>
      <c r="W376" s="79"/>
      <c r="X376" s="79"/>
      <c r="Y376" s="79"/>
      <c r="Z376" s="79"/>
      <c r="AA376" s="79"/>
      <c r="AC376" s="79"/>
      <c r="AD376" s="79"/>
      <c r="AE376" s="79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2:46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53">
        <v>32</v>
      </c>
      <c r="O377" s="277"/>
      <c r="P377" s="148"/>
      <c r="Q377" s="148" t="s">
        <v>373</v>
      </c>
      <c r="R377" s="268"/>
      <c r="S377" s="79"/>
      <c r="T377" s="79"/>
      <c r="U377" s="79"/>
      <c r="V377" s="79"/>
      <c r="W377" s="79"/>
      <c r="X377" s="79"/>
      <c r="Y377" s="79"/>
      <c r="Z377" s="79"/>
      <c r="AA377" s="79"/>
      <c r="AC377" s="79"/>
      <c r="AD377" s="79"/>
      <c r="AE377" s="79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2:46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53">
        <v>33</v>
      </c>
      <c r="O378" s="277"/>
      <c r="P378" s="148"/>
      <c r="Q378" s="148"/>
      <c r="R378" s="268"/>
      <c r="S378" s="79"/>
      <c r="T378" s="79"/>
      <c r="U378" s="79"/>
      <c r="V378" s="79"/>
      <c r="W378" s="79"/>
      <c r="X378" s="79"/>
      <c r="Y378" s="79"/>
      <c r="Z378" s="79"/>
      <c r="AA378" s="79"/>
      <c r="AC378" s="79"/>
      <c r="AD378" s="79"/>
      <c r="AE378" s="79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2:46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53">
        <v>34</v>
      </c>
      <c r="O379" s="277"/>
      <c r="P379" s="148"/>
      <c r="Q379" s="148"/>
      <c r="R379" s="268"/>
      <c r="S379" s="79"/>
      <c r="T379" s="79"/>
      <c r="U379" s="79"/>
      <c r="V379" s="79"/>
      <c r="W379" s="79"/>
      <c r="X379" s="79"/>
      <c r="Y379" s="79"/>
      <c r="Z379" s="79"/>
      <c r="AA379" s="79"/>
      <c r="AC379" s="79"/>
      <c r="AD379" s="79"/>
      <c r="AE379" s="79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2:46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53">
        <v>35</v>
      </c>
      <c r="O380" s="277"/>
      <c r="P380" s="124"/>
      <c r="Q380" s="148"/>
      <c r="R380" s="268"/>
      <c r="S380" s="79"/>
      <c r="T380" s="79"/>
      <c r="U380" s="79"/>
      <c r="V380" s="79"/>
      <c r="W380" s="79"/>
      <c r="X380" s="79"/>
      <c r="Y380" s="79"/>
      <c r="Z380" s="79"/>
      <c r="AA380" s="79"/>
      <c r="AC380" s="79"/>
      <c r="AD380" s="79"/>
      <c r="AE380" s="79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2:46" ht="15.75" thickBo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53">
        <v>36</v>
      </c>
      <c r="O381" s="278"/>
      <c r="P381" s="279"/>
      <c r="Q381" s="269"/>
      <c r="R381" s="270"/>
      <c r="S381" s="79"/>
      <c r="T381" s="79"/>
      <c r="U381" s="79"/>
      <c r="V381" s="79"/>
      <c r="W381" s="79"/>
      <c r="X381" s="79"/>
      <c r="Y381" s="79"/>
      <c r="Z381" s="79"/>
      <c r="AA381" s="79"/>
      <c r="AC381" s="79"/>
      <c r="AD381" s="79"/>
      <c r="AE381" s="79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2:4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11"/>
      <c r="O382" s="111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C382" s="79"/>
      <c r="AD382" s="79"/>
      <c r="AE382" s="79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2:46" ht="23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80"/>
      <c r="O383" s="280"/>
      <c r="P383" s="281" t="s">
        <v>225</v>
      </c>
      <c r="Q383" s="282"/>
      <c r="R383" s="282"/>
      <c r="S383" s="79"/>
      <c r="T383" s="79"/>
      <c r="U383" s="79"/>
      <c r="V383" s="79"/>
      <c r="W383" s="79"/>
      <c r="X383" s="79"/>
      <c r="Y383" s="79"/>
      <c r="Z383" s="79"/>
      <c r="AA383" s="79"/>
      <c r="AC383" s="79"/>
      <c r="AD383" s="79"/>
      <c r="AE383" s="79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2:46" ht="13.5" thickBo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83"/>
      <c r="O384" s="111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C384" s="79"/>
      <c r="AD384" s="79"/>
      <c r="AE384" s="79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2:46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84"/>
      <c r="O385" s="530" t="s">
        <v>346</v>
      </c>
      <c r="P385" s="524" t="s">
        <v>51</v>
      </c>
      <c r="Q385" s="530" t="s">
        <v>70</v>
      </c>
      <c r="R385" s="524" t="s">
        <v>331</v>
      </c>
      <c r="S385" s="79"/>
      <c r="T385" s="79"/>
      <c r="U385" s="79"/>
      <c r="V385" s="79"/>
      <c r="W385" s="79"/>
      <c r="X385" s="79"/>
      <c r="Y385" s="79"/>
      <c r="Z385" s="79"/>
      <c r="AA385" s="79"/>
      <c r="AC385" s="79"/>
      <c r="AD385" s="79"/>
      <c r="AE385" s="79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2:46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84">
        <v>1</v>
      </c>
      <c r="O386" s="116"/>
      <c r="P386" s="122"/>
      <c r="Q386" s="116"/>
      <c r="R386" s="116"/>
      <c r="S386" s="79"/>
      <c r="T386" s="79"/>
      <c r="U386" s="79"/>
      <c r="V386" s="79"/>
      <c r="W386" s="79"/>
      <c r="X386" s="79"/>
      <c r="Y386" s="79"/>
      <c r="Z386" s="79"/>
      <c r="AA386" s="79"/>
      <c r="AC386" s="79"/>
      <c r="AD386" s="79"/>
      <c r="AE386" s="79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2:46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84">
        <v>2</v>
      </c>
      <c r="O387" s="125" t="s">
        <v>673</v>
      </c>
      <c r="P387" s="122" t="s">
        <v>745</v>
      </c>
      <c r="Q387" s="116" t="s">
        <v>796</v>
      </c>
      <c r="R387" s="121" t="s">
        <v>725</v>
      </c>
      <c r="S387" s="79"/>
      <c r="T387" s="79"/>
      <c r="U387" s="79"/>
      <c r="V387" s="79"/>
      <c r="W387" s="79"/>
      <c r="X387" s="79"/>
      <c r="Y387" s="79"/>
      <c r="Z387" s="79"/>
      <c r="AA387" s="79"/>
      <c r="AC387" s="79"/>
      <c r="AD387" s="79"/>
      <c r="AE387" s="79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2:46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84">
        <v>3</v>
      </c>
      <c r="O388" s="125" t="s">
        <v>674</v>
      </c>
      <c r="P388" s="123" t="s">
        <v>746</v>
      </c>
      <c r="Q388" s="116" t="s">
        <v>797</v>
      </c>
      <c r="R388" s="124" t="s">
        <v>989</v>
      </c>
      <c r="S388" s="79"/>
      <c r="T388" s="79"/>
      <c r="U388" s="79"/>
      <c r="V388" s="79"/>
      <c r="W388" s="79"/>
      <c r="X388" s="79"/>
      <c r="Y388" s="79"/>
      <c r="Z388" s="79"/>
      <c r="AA388" s="79"/>
      <c r="AC388" s="79"/>
      <c r="AD388" s="79"/>
      <c r="AE388" s="79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2:46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84">
        <v>4</v>
      </c>
      <c r="O389" s="125" t="s">
        <v>675</v>
      </c>
      <c r="P389" s="122" t="s">
        <v>747</v>
      </c>
      <c r="Q389" s="123" t="s">
        <v>591</v>
      </c>
      <c r="R389" s="124" t="s">
        <v>983</v>
      </c>
      <c r="S389" s="79"/>
      <c r="T389" s="79"/>
      <c r="U389" s="79"/>
      <c r="V389" s="79"/>
      <c r="W389" s="79"/>
      <c r="X389" s="79"/>
      <c r="Y389" s="79"/>
      <c r="Z389" s="79"/>
      <c r="AA389" s="79"/>
      <c r="AC389" s="79"/>
      <c r="AD389" s="79"/>
      <c r="AE389" s="79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2:46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84">
        <v>5</v>
      </c>
      <c r="O390" s="123" t="s">
        <v>676</v>
      </c>
      <c r="P390" s="124" t="s">
        <v>748</v>
      </c>
      <c r="Q390" s="116" t="s">
        <v>798</v>
      </c>
      <c r="R390" s="124" t="s">
        <v>990</v>
      </c>
      <c r="S390" s="79"/>
      <c r="T390" s="79"/>
      <c r="U390" s="79"/>
      <c r="V390" s="79"/>
      <c r="W390" s="79"/>
      <c r="X390" s="79"/>
      <c r="Y390" s="79"/>
      <c r="Z390" s="79"/>
      <c r="AA390" s="79"/>
      <c r="AC390" s="79"/>
      <c r="AD390" s="79"/>
      <c r="AE390" s="79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2:46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84">
        <v>6</v>
      </c>
      <c r="O391" s="123" t="s">
        <v>677</v>
      </c>
      <c r="P391" s="124" t="s">
        <v>749</v>
      </c>
      <c r="Q391" s="124" t="s">
        <v>799</v>
      </c>
      <c r="R391" s="124" t="s">
        <v>988</v>
      </c>
      <c r="S391" s="79"/>
      <c r="T391" s="79"/>
      <c r="U391" s="79"/>
      <c r="V391" s="79"/>
      <c r="W391" s="79"/>
      <c r="X391" s="79"/>
      <c r="Y391" s="79"/>
      <c r="Z391" s="79"/>
      <c r="AA391" s="79"/>
      <c r="AC391" s="79"/>
      <c r="AD391" s="79"/>
      <c r="AE391" s="79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2:46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84">
        <v>7</v>
      </c>
      <c r="O392" s="123" t="s">
        <v>678</v>
      </c>
      <c r="P392" s="124" t="s">
        <v>750</v>
      </c>
      <c r="Q392" s="116" t="s">
        <v>800</v>
      </c>
      <c r="R392" s="116" t="s">
        <v>987</v>
      </c>
      <c r="S392" s="79"/>
      <c r="T392" s="79"/>
      <c r="U392" s="79"/>
      <c r="V392" s="79"/>
      <c r="W392" s="79"/>
      <c r="X392" s="79"/>
      <c r="Y392" s="79"/>
      <c r="Z392" s="79"/>
      <c r="AA392" s="79"/>
      <c r="AC392" s="79"/>
      <c r="AD392" s="79"/>
      <c r="AE392" s="79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2:46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84">
        <v>8</v>
      </c>
      <c r="O393" s="123" t="s">
        <v>679</v>
      </c>
      <c r="P393" s="124" t="s">
        <v>752</v>
      </c>
      <c r="Q393" s="116" t="s">
        <v>801</v>
      </c>
      <c r="R393" s="121" t="s">
        <v>980</v>
      </c>
      <c r="S393" s="79"/>
      <c r="T393" s="79"/>
      <c r="U393" s="79"/>
      <c r="V393" s="79"/>
      <c r="W393" s="79"/>
      <c r="X393" s="79"/>
      <c r="Y393" s="79"/>
      <c r="Z393" s="79"/>
      <c r="AA393" s="79"/>
      <c r="AC393" s="79"/>
      <c r="AD393" s="79"/>
      <c r="AE393" s="79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2:46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84">
        <v>9</v>
      </c>
      <c r="O394" s="125" t="s">
        <v>680</v>
      </c>
      <c r="P394" s="122" t="s">
        <v>751</v>
      </c>
      <c r="Q394" s="116" t="s">
        <v>802</v>
      </c>
      <c r="R394" s="121" t="s">
        <v>977</v>
      </c>
      <c r="S394" s="79"/>
      <c r="T394" s="79"/>
      <c r="U394" s="79"/>
      <c r="V394" s="79"/>
      <c r="W394" s="79"/>
      <c r="X394" s="79"/>
      <c r="Y394" s="79"/>
      <c r="Z394" s="79"/>
      <c r="AA394" s="79"/>
      <c r="AC394" s="79"/>
      <c r="AD394" s="79"/>
      <c r="AE394" s="79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2:46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84">
        <v>10</v>
      </c>
      <c r="O395" s="125" t="s">
        <v>681</v>
      </c>
      <c r="P395" s="124" t="s">
        <v>586</v>
      </c>
      <c r="Q395" s="116" t="s">
        <v>803</v>
      </c>
      <c r="R395" s="286" t="s">
        <v>973</v>
      </c>
      <c r="S395" s="79"/>
      <c r="T395" s="79"/>
      <c r="U395" s="79"/>
      <c r="V395" s="79"/>
      <c r="W395" s="79"/>
      <c r="X395" s="79"/>
      <c r="Y395" s="79"/>
      <c r="Z395" s="79"/>
      <c r="AA395" s="79"/>
      <c r="AC395" s="79"/>
      <c r="AD395" s="79"/>
      <c r="AE395" s="79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2:46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84">
        <v>11</v>
      </c>
      <c r="O396" s="123" t="s">
        <v>682</v>
      </c>
      <c r="P396" s="124" t="s">
        <v>753</v>
      </c>
      <c r="Q396" s="116" t="s">
        <v>804</v>
      </c>
      <c r="R396" s="116" t="s">
        <v>981</v>
      </c>
      <c r="S396" s="79"/>
      <c r="T396" s="79"/>
      <c r="U396" s="79"/>
      <c r="V396" s="79"/>
      <c r="W396" s="79"/>
      <c r="X396" s="79"/>
      <c r="Y396" s="79"/>
      <c r="Z396" s="79"/>
      <c r="AA396" s="79"/>
      <c r="AC396" s="79"/>
      <c r="AD396" s="79"/>
      <c r="AE396" s="79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2:46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84">
        <v>12</v>
      </c>
      <c r="O397" s="124" t="s">
        <v>683</v>
      </c>
      <c r="P397" s="124" t="s">
        <v>754</v>
      </c>
      <c r="Q397" s="116" t="s">
        <v>805</v>
      </c>
      <c r="R397" s="116" t="s">
        <v>975</v>
      </c>
      <c r="S397" s="79"/>
      <c r="T397" s="79"/>
      <c r="U397" s="79"/>
      <c r="V397" s="79"/>
      <c r="W397" s="79"/>
      <c r="X397" s="79"/>
      <c r="Y397" s="79"/>
      <c r="Z397" s="79"/>
      <c r="AA397" s="79"/>
      <c r="AC397" s="79"/>
      <c r="AD397" s="79"/>
      <c r="AE397" s="79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2:46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84">
        <v>13</v>
      </c>
      <c r="O398" s="124" t="s">
        <v>102</v>
      </c>
      <c r="P398" s="123" t="s">
        <v>755</v>
      </c>
      <c r="Q398" s="124" t="s">
        <v>806</v>
      </c>
      <c r="R398" s="121" t="s">
        <v>974</v>
      </c>
      <c r="S398" s="79"/>
      <c r="T398" s="79"/>
      <c r="U398" s="79"/>
      <c r="V398" s="79"/>
      <c r="W398" s="79"/>
      <c r="X398" s="79"/>
      <c r="Y398" s="79"/>
      <c r="Z398" s="79"/>
      <c r="AA398" s="79"/>
      <c r="AC398" s="79"/>
      <c r="AD398" s="79"/>
      <c r="AE398" s="79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2:46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84">
        <v>14</v>
      </c>
      <c r="O399" s="116" t="s">
        <v>103</v>
      </c>
      <c r="P399" s="124" t="s">
        <v>756</v>
      </c>
      <c r="Q399" s="116" t="s">
        <v>807</v>
      </c>
      <c r="R399" s="124" t="s">
        <v>978</v>
      </c>
      <c r="S399" s="79"/>
      <c r="T399" s="79"/>
      <c r="U399" s="79"/>
      <c r="V399" s="79"/>
      <c r="W399" s="79"/>
      <c r="X399" s="79"/>
      <c r="Y399" s="79"/>
      <c r="Z399" s="79"/>
      <c r="AA399" s="79"/>
      <c r="AC399" s="79"/>
      <c r="AD399" s="79"/>
      <c r="AE399" s="79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2:46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84">
        <v>15</v>
      </c>
      <c r="O400" s="116" t="s">
        <v>372</v>
      </c>
      <c r="P400" s="124" t="s">
        <v>757</v>
      </c>
      <c r="Q400" s="116" t="s">
        <v>590</v>
      </c>
      <c r="R400" s="116" t="s">
        <v>976</v>
      </c>
      <c r="S400" s="79"/>
      <c r="T400" s="79"/>
      <c r="U400" s="79"/>
      <c r="V400" s="79"/>
      <c r="W400" s="79"/>
      <c r="X400" s="79"/>
      <c r="Y400" s="79"/>
      <c r="Z400" s="79"/>
      <c r="AA400" s="79"/>
      <c r="AC400" s="79"/>
      <c r="AD400" s="79"/>
      <c r="AE400" s="79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2:46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84">
        <v>16</v>
      </c>
      <c r="O401" s="123" t="s">
        <v>373</v>
      </c>
      <c r="P401" s="124" t="s">
        <v>758</v>
      </c>
      <c r="Q401" s="124" t="s">
        <v>808</v>
      </c>
      <c r="R401" s="116" t="s">
        <v>986</v>
      </c>
      <c r="S401" s="79"/>
      <c r="T401" s="79"/>
      <c r="U401" s="79"/>
      <c r="V401" s="79"/>
      <c r="W401" s="79"/>
      <c r="X401" s="79"/>
      <c r="Y401" s="79"/>
      <c r="Z401" s="79"/>
      <c r="AA401" s="79"/>
      <c r="AC401" s="79"/>
      <c r="AD401" s="79"/>
      <c r="AE401" s="79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2:46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84">
        <v>17</v>
      </c>
      <c r="O402" s="124"/>
      <c r="P402" s="124" t="s">
        <v>594</v>
      </c>
      <c r="Q402" s="124" t="s">
        <v>809</v>
      </c>
      <c r="R402" s="116" t="s">
        <v>985</v>
      </c>
      <c r="S402" s="79"/>
      <c r="T402" s="79"/>
      <c r="U402" s="79"/>
      <c r="V402" s="79"/>
      <c r="W402" s="79"/>
      <c r="X402" s="79"/>
      <c r="Y402" s="79"/>
      <c r="Z402" s="79"/>
      <c r="AA402" s="79"/>
      <c r="AC402" s="79"/>
      <c r="AD402" s="79"/>
      <c r="AE402" s="79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2:46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84">
        <v>18</v>
      </c>
      <c r="O403" s="124"/>
      <c r="P403" s="122" t="s">
        <v>759</v>
      </c>
      <c r="Q403" s="116" t="s">
        <v>218</v>
      </c>
      <c r="R403" s="124" t="s">
        <v>984</v>
      </c>
      <c r="S403" s="79"/>
      <c r="T403" s="79"/>
      <c r="U403" s="79"/>
      <c r="V403" s="79"/>
      <c r="W403" s="79"/>
      <c r="X403" s="79"/>
      <c r="Y403" s="79"/>
      <c r="Z403" s="79"/>
      <c r="AA403" s="79"/>
      <c r="AC403" s="79"/>
      <c r="AD403" s="79"/>
      <c r="AE403" s="79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2:46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84">
        <v>19</v>
      </c>
      <c r="O404" s="132"/>
      <c r="P404" s="123" t="s">
        <v>102</v>
      </c>
      <c r="Q404" s="116" t="s">
        <v>810</v>
      </c>
      <c r="R404" s="116" t="s">
        <v>991</v>
      </c>
      <c r="S404" s="79"/>
      <c r="T404" s="79"/>
      <c r="U404" s="79"/>
      <c r="V404" s="79"/>
      <c r="W404" s="79"/>
      <c r="X404" s="79"/>
      <c r="Y404" s="79"/>
      <c r="Z404" s="79"/>
      <c r="AA404" s="79"/>
      <c r="AC404" s="79"/>
      <c r="AD404" s="79"/>
      <c r="AE404" s="79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2:46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84">
        <v>20</v>
      </c>
      <c r="O405" s="125"/>
      <c r="P405" s="124" t="s">
        <v>103</v>
      </c>
      <c r="Q405" s="116" t="s">
        <v>811</v>
      </c>
      <c r="R405" s="116" t="s">
        <v>982</v>
      </c>
      <c r="S405" s="79"/>
      <c r="T405" s="79"/>
      <c r="U405" s="79"/>
      <c r="V405" s="79"/>
      <c r="W405" s="79"/>
      <c r="X405" s="79"/>
      <c r="Y405" s="79"/>
      <c r="Z405" s="79"/>
      <c r="AA405" s="79"/>
      <c r="AC405" s="79"/>
      <c r="AD405" s="79"/>
      <c r="AE405" s="79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2:46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84">
        <v>21</v>
      </c>
      <c r="O406" s="125"/>
      <c r="P406" s="124" t="s">
        <v>372</v>
      </c>
      <c r="Q406" s="116" t="s">
        <v>585</v>
      </c>
      <c r="R406" s="116" t="s">
        <v>979</v>
      </c>
      <c r="S406" s="79"/>
      <c r="T406" s="79"/>
      <c r="U406" s="79"/>
      <c r="V406" s="79"/>
      <c r="W406" s="79"/>
      <c r="X406" s="79"/>
      <c r="Y406" s="79"/>
      <c r="Z406" s="79"/>
      <c r="AA406" s="79"/>
      <c r="AC406" s="79"/>
      <c r="AD406" s="79"/>
      <c r="AE406" s="79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2:46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84">
        <v>22</v>
      </c>
      <c r="O407" s="125"/>
      <c r="P407" s="124" t="s">
        <v>373</v>
      </c>
      <c r="Q407" s="116" t="s">
        <v>812</v>
      </c>
      <c r="R407" s="124" t="s">
        <v>102</v>
      </c>
      <c r="S407" s="79"/>
      <c r="T407" s="79"/>
      <c r="U407" s="79"/>
      <c r="V407" s="79"/>
      <c r="W407" s="79"/>
      <c r="X407" s="79"/>
      <c r="Y407" s="79"/>
      <c r="Z407" s="79"/>
      <c r="AA407" s="79"/>
      <c r="AC407" s="79"/>
      <c r="AD407" s="79"/>
      <c r="AE407" s="79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2:46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84">
        <v>23</v>
      </c>
      <c r="O408" s="125"/>
      <c r="P408" s="124"/>
      <c r="Q408" s="116" t="s">
        <v>813</v>
      </c>
      <c r="R408" s="116" t="s">
        <v>103</v>
      </c>
      <c r="S408" s="79"/>
      <c r="T408" s="79"/>
      <c r="U408" s="79"/>
      <c r="V408" s="79"/>
      <c r="W408" s="79"/>
      <c r="X408" s="79"/>
      <c r="Y408" s="79"/>
      <c r="Z408" s="79"/>
      <c r="AA408" s="79"/>
      <c r="AC408" s="79"/>
      <c r="AD408" s="79"/>
      <c r="AE408" s="79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2:46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84">
        <v>24</v>
      </c>
      <c r="O409" s="132"/>
      <c r="P409" s="116"/>
      <c r="Q409" s="116" t="s">
        <v>814</v>
      </c>
      <c r="R409" s="116" t="s">
        <v>372</v>
      </c>
      <c r="S409" s="79"/>
      <c r="T409" s="79"/>
      <c r="U409" s="79"/>
      <c r="V409" s="79"/>
      <c r="W409" s="79"/>
      <c r="X409" s="79"/>
      <c r="Y409" s="79"/>
      <c r="Z409" s="79"/>
      <c r="AA409" s="79"/>
      <c r="AC409" s="79"/>
      <c r="AD409" s="79"/>
      <c r="AE409" s="79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2:46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84">
        <v>25</v>
      </c>
      <c r="O410" s="132"/>
      <c r="P410" s="116"/>
      <c r="Q410" s="116" t="s">
        <v>815</v>
      </c>
      <c r="R410" s="116" t="s">
        <v>373</v>
      </c>
      <c r="S410" s="79"/>
      <c r="T410" s="79"/>
      <c r="U410" s="79"/>
      <c r="V410" s="79"/>
      <c r="W410" s="79"/>
      <c r="X410" s="79"/>
      <c r="Y410" s="79"/>
      <c r="Z410" s="79"/>
      <c r="AA410" s="79"/>
      <c r="AC410" s="79"/>
      <c r="AD410" s="79"/>
      <c r="AE410" s="79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2:46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84">
        <v>26</v>
      </c>
      <c r="O411" s="132"/>
      <c r="P411" s="116"/>
      <c r="Q411" s="124" t="s">
        <v>816</v>
      </c>
      <c r="R411" s="116"/>
      <c r="S411" s="79"/>
      <c r="T411" s="79"/>
      <c r="U411" s="79"/>
      <c r="V411" s="79"/>
      <c r="W411" s="79"/>
      <c r="X411" s="79"/>
      <c r="Y411" s="79"/>
      <c r="Z411" s="79"/>
      <c r="AA411" s="79"/>
      <c r="AC411" s="79"/>
      <c r="AD411" s="79"/>
      <c r="AE411" s="79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2:46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84">
        <v>27</v>
      </c>
      <c r="O412" s="132"/>
      <c r="P412" s="116"/>
      <c r="Q412" s="124" t="s">
        <v>817</v>
      </c>
      <c r="R412" s="124"/>
      <c r="S412" s="79"/>
      <c r="T412" s="79"/>
      <c r="U412" s="79"/>
      <c r="V412" s="79"/>
      <c r="W412" s="79"/>
      <c r="X412" s="79"/>
      <c r="Y412" s="79"/>
      <c r="Z412" s="79"/>
      <c r="AA412" s="79"/>
      <c r="AC412" s="79"/>
      <c r="AD412" s="79"/>
      <c r="AE412" s="79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2:46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84">
        <v>28</v>
      </c>
      <c r="O413" s="132"/>
      <c r="P413" s="116"/>
      <c r="Q413" s="124" t="s">
        <v>818</v>
      </c>
      <c r="R413" s="124"/>
      <c r="S413" s="79"/>
      <c r="T413" s="79"/>
      <c r="U413" s="79"/>
      <c r="V413" s="79"/>
      <c r="W413" s="79"/>
      <c r="X413" s="79"/>
      <c r="Y413" s="79"/>
      <c r="Z413" s="79"/>
      <c r="AA413" s="79"/>
      <c r="AC413" s="79"/>
      <c r="AD413" s="79"/>
      <c r="AE413" s="79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2:46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84">
        <v>29</v>
      </c>
      <c r="O414" s="132"/>
      <c r="P414" s="116"/>
      <c r="Q414" s="123" t="s">
        <v>102</v>
      </c>
      <c r="R414" s="124"/>
      <c r="S414" s="79"/>
      <c r="T414" s="79"/>
      <c r="U414" s="79"/>
      <c r="V414" s="79"/>
      <c r="W414" s="79"/>
      <c r="X414" s="79"/>
      <c r="Y414" s="79"/>
      <c r="Z414" s="79"/>
      <c r="AA414" s="79"/>
      <c r="AC414" s="79"/>
      <c r="AD414" s="79"/>
      <c r="AE414" s="79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2:46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84"/>
      <c r="O415" s="132"/>
      <c r="P415" s="116"/>
      <c r="Q415" s="124" t="s">
        <v>103</v>
      </c>
      <c r="R415" s="116"/>
      <c r="S415" s="79"/>
      <c r="T415" s="79"/>
      <c r="U415" s="79"/>
      <c r="V415" s="79"/>
      <c r="W415" s="79"/>
      <c r="X415" s="79"/>
      <c r="Y415" s="79"/>
      <c r="Z415" s="79"/>
      <c r="AA415" s="79"/>
      <c r="AC415" s="79"/>
      <c r="AD415" s="79"/>
      <c r="AE415" s="79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2:46" ht="15.75" thickBo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84">
        <v>30</v>
      </c>
      <c r="O416" s="287"/>
      <c r="P416" s="288"/>
      <c r="Q416" s="289"/>
      <c r="R416" s="136"/>
      <c r="S416" s="79"/>
      <c r="T416" s="79"/>
      <c r="U416" s="79"/>
      <c r="V416" s="79"/>
      <c r="W416" s="79"/>
      <c r="X416" s="79"/>
      <c r="Y416" s="79"/>
      <c r="Z416" s="79"/>
      <c r="AA416" s="79"/>
      <c r="AC416" s="79"/>
      <c r="AD416" s="79"/>
      <c r="AE416" s="79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2:46" ht="13.5" thickBo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84"/>
      <c r="O417" s="111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C417" s="79"/>
      <c r="AD417" s="79"/>
      <c r="AE417" s="79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2:46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84"/>
      <c r="O418" s="530" t="s">
        <v>80</v>
      </c>
      <c r="P418" s="524" t="s">
        <v>86</v>
      </c>
      <c r="Q418" s="530" t="s">
        <v>89</v>
      </c>
      <c r="R418" s="285"/>
      <c r="S418" s="79"/>
      <c r="T418" s="79"/>
      <c r="U418" s="79"/>
      <c r="V418" s="79"/>
      <c r="W418" s="79"/>
      <c r="X418" s="79"/>
      <c r="Y418" s="79"/>
      <c r="Z418" s="79"/>
      <c r="AA418" s="79"/>
      <c r="AC418" s="79"/>
      <c r="AD418" s="79"/>
      <c r="AE418" s="79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2:46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84">
        <v>1</v>
      </c>
      <c r="O419" s="116"/>
      <c r="P419" s="122"/>
      <c r="Q419" s="116"/>
      <c r="R419" s="121"/>
      <c r="S419" s="79"/>
      <c r="T419" s="79"/>
      <c r="U419" s="79"/>
      <c r="V419" s="79"/>
      <c r="W419" s="79"/>
      <c r="X419" s="79"/>
      <c r="Y419" s="79"/>
      <c r="Z419" s="79"/>
      <c r="AA419" s="79"/>
      <c r="AC419" s="79"/>
      <c r="AD419" s="79"/>
      <c r="AE419" s="79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2:46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84">
        <v>2</v>
      </c>
      <c r="O420" s="116" t="s">
        <v>518</v>
      </c>
      <c r="P420" s="124" t="s">
        <v>819</v>
      </c>
      <c r="Q420" s="116" t="s">
        <v>847</v>
      </c>
      <c r="R420" s="121"/>
      <c r="S420" s="79"/>
      <c r="T420" s="79"/>
      <c r="U420" s="79"/>
      <c r="V420" s="79"/>
      <c r="W420" s="79"/>
      <c r="X420" s="79"/>
      <c r="Y420" s="79"/>
      <c r="Z420" s="79"/>
      <c r="AA420" s="79"/>
      <c r="AC420" s="79"/>
      <c r="AD420" s="79"/>
      <c r="AE420" s="79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2:46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84">
        <v>3</v>
      </c>
      <c r="O421" s="116" t="s">
        <v>760</v>
      </c>
      <c r="P421" s="122" t="s">
        <v>820</v>
      </c>
      <c r="Q421" s="116" t="s">
        <v>848</v>
      </c>
      <c r="R421" s="121"/>
      <c r="S421" s="79"/>
      <c r="T421" s="79"/>
      <c r="U421" s="79"/>
      <c r="V421" s="79"/>
      <c r="W421" s="79"/>
      <c r="X421" s="79"/>
      <c r="Y421" s="79"/>
      <c r="Z421" s="79"/>
      <c r="AA421" s="79"/>
      <c r="AC421" s="79"/>
      <c r="AD421" s="79"/>
      <c r="AE421" s="79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2:46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84">
        <v>4</v>
      </c>
      <c r="O422" s="116" t="s">
        <v>520</v>
      </c>
      <c r="P422" s="124" t="s">
        <v>821</v>
      </c>
      <c r="Q422" s="116" t="s">
        <v>853</v>
      </c>
      <c r="R422" s="121"/>
      <c r="S422" s="79"/>
      <c r="T422" s="79"/>
      <c r="U422" s="79"/>
      <c r="V422" s="79"/>
      <c r="W422" s="79"/>
      <c r="X422" s="79"/>
      <c r="Y422" s="79"/>
      <c r="Z422" s="79"/>
      <c r="AA422" s="79"/>
      <c r="AC422" s="79"/>
      <c r="AD422" s="79"/>
      <c r="AE422" s="79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2:46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84">
        <v>5</v>
      </c>
      <c r="O423" s="116" t="s">
        <v>521</v>
      </c>
      <c r="P423" s="124" t="s">
        <v>822</v>
      </c>
      <c r="Q423" s="124" t="s">
        <v>849</v>
      </c>
      <c r="R423" s="121"/>
      <c r="S423" s="79"/>
      <c r="T423" s="79"/>
      <c r="U423" s="79"/>
      <c r="V423" s="79"/>
      <c r="W423" s="79"/>
      <c r="X423" s="79"/>
      <c r="Y423" s="79"/>
      <c r="Z423" s="79"/>
      <c r="AA423" s="79"/>
      <c r="AC423" s="79"/>
      <c r="AD423" s="79"/>
      <c r="AE423" s="79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2:46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84">
        <v>6</v>
      </c>
      <c r="O424" s="116" t="s">
        <v>522</v>
      </c>
      <c r="P424" s="124" t="s">
        <v>823</v>
      </c>
      <c r="Q424" s="116" t="s">
        <v>202</v>
      </c>
      <c r="R424" s="116"/>
      <c r="S424" s="79"/>
      <c r="T424" s="79"/>
      <c r="U424" s="79"/>
      <c r="V424" s="79"/>
      <c r="W424" s="79"/>
      <c r="X424" s="79"/>
      <c r="Y424" s="79"/>
      <c r="Z424" s="79"/>
      <c r="AA424" s="79"/>
      <c r="AC424" s="79"/>
      <c r="AD424" s="79"/>
      <c r="AE424" s="79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2:46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84">
        <v>7</v>
      </c>
      <c r="O425" s="116" t="s">
        <v>761</v>
      </c>
      <c r="P425" s="123" t="s">
        <v>824</v>
      </c>
      <c r="Q425" s="116" t="s">
        <v>850</v>
      </c>
      <c r="R425" s="116"/>
      <c r="S425" s="79"/>
      <c r="T425" s="79"/>
      <c r="U425" s="79"/>
      <c r="V425" s="79"/>
      <c r="W425" s="79"/>
      <c r="X425" s="79"/>
      <c r="Y425" s="79"/>
      <c r="Z425" s="79"/>
      <c r="AA425" s="79"/>
      <c r="AC425" s="79"/>
      <c r="AD425" s="79"/>
      <c r="AE425" s="79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2:46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84">
        <v>8</v>
      </c>
      <c r="O426" s="124" t="s">
        <v>762</v>
      </c>
      <c r="P426" s="124" t="s">
        <v>825</v>
      </c>
      <c r="Q426" s="123" t="s">
        <v>851</v>
      </c>
      <c r="R426" s="124"/>
      <c r="S426" s="79"/>
      <c r="T426" s="79"/>
      <c r="U426" s="79"/>
      <c r="V426" s="79"/>
      <c r="W426" s="79"/>
      <c r="X426" s="79"/>
      <c r="Y426" s="79"/>
      <c r="Z426" s="79"/>
      <c r="AA426" s="79"/>
      <c r="AC426" s="79"/>
      <c r="AD426" s="79"/>
      <c r="AE426" s="79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2:46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84">
        <v>9</v>
      </c>
      <c r="O427" s="116" t="s">
        <v>540</v>
      </c>
      <c r="P427" s="122" t="s">
        <v>826</v>
      </c>
      <c r="Q427" s="116" t="s">
        <v>852</v>
      </c>
      <c r="R427" s="124"/>
      <c r="S427" s="79"/>
      <c r="T427" s="79"/>
      <c r="U427" s="79"/>
      <c r="V427" s="79"/>
      <c r="W427" s="79"/>
      <c r="X427" s="79"/>
      <c r="Y427" s="79"/>
      <c r="Z427" s="79"/>
      <c r="AA427" s="79"/>
      <c r="AC427" s="79"/>
      <c r="AD427" s="79"/>
      <c r="AE427" s="79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2:46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84">
        <v>10</v>
      </c>
      <c r="O428" s="124" t="s">
        <v>523</v>
      </c>
      <c r="P428" s="122" t="s">
        <v>839</v>
      </c>
      <c r="Q428" s="259" t="s">
        <v>839</v>
      </c>
      <c r="R428" s="116"/>
      <c r="S428" s="79"/>
      <c r="T428" s="79"/>
      <c r="U428" s="79"/>
      <c r="V428" s="79"/>
      <c r="W428" s="79"/>
      <c r="X428" s="79"/>
      <c r="Y428" s="79"/>
      <c r="Z428" s="79"/>
      <c r="AA428" s="79"/>
      <c r="AC428" s="79"/>
      <c r="AD428" s="79"/>
      <c r="AE428" s="79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2:46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84">
        <v>11</v>
      </c>
      <c r="O429" s="124" t="s">
        <v>763</v>
      </c>
      <c r="P429" s="122" t="s">
        <v>835</v>
      </c>
      <c r="Q429" s="116" t="s">
        <v>835</v>
      </c>
      <c r="R429" s="116"/>
      <c r="S429" s="79"/>
      <c r="T429" s="79"/>
      <c r="U429" s="79"/>
      <c r="V429" s="79"/>
      <c r="W429" s="79"/>
      <c r="X429" s="79"/>
      <c r="Y429" s="79"/>
      <c r="Z429" s="79"/>
      <c r="AA429" s="79"/>
      <c r="AC429" s="79"/>
      <c r="AD429" s="79"/>
      <c r="AE429" s="79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2:46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84">
        <v>12</v>
      </c>
      <c r="O430" s="124" t="s">
        <v>524</v>
      </c>
      <c r="P430" s="123" t="s">
        <v>836</v>
      </c>
      <c r="Q430" s="259" t="s">
        <v>836</v>
      </c>
      <c r="R430" s="116"/>
      <c r="S430" s="79"/>
      <c r="T430" s="79"/>
      <c r="U430" s="79"/>
      <c r="V430" s="79"/>
      <c r="W430" s="79"/>
      <c r="X430" s="79"/>
      <c r="Y430" s="79"/>
      <c r="Z430" s="79"/>
      <c r="AA430" s="79"/>
      <c r="AC430" s="79"/>
      <c r="AD430" s="79"/>
      <c r="AE430" s="79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2:46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84">
        <v>13</v>
      </c>
      <c r="O431" s="124" t="s">
        <v>525</v>
      </c>
      <c r="P431" s="124" t="s">
        <v>837</v>
      </c>
      <c r="Q431" s="259" t="s">
        <v>837</v>
      </c>
      <c r="R431" s="116"/>
      <c r="S431" s="79"/>
      <c r="T431" s="79"/>
      <c r="U431" s="79"/>
      <c r="V431" s="79"/>
      <c r="W431" s="79"/>
      <c r="X431" s="79"/>
      <c r="Y431" s="79"/>
      <c r="Z431" s="79"/>
      <c r="AA431" s="79"/>
      <c r="AC431" s="79"/>
      <c r="AD431" s="79"/>
      <c r="AE431" s="79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2:46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84">
        <v>14</v>
      </c>
      <c r="O432" s="116" t="s">
        <v>526</v>
      </c>
      <c r="P432" s="124" t="s">
        <v>827</v>
      </c>
      <c r="Q432" s="124" t="s">
        <v>827</v>
      </c>
      <c r="R432" s="116"/>
      <c r="S432" s="79"/>
      <c r="T432" s="79"/>
      <c r="U432" s="79"/>
      <c r="V432" s="79"/>
      <c r="W432" s="79"/>
      <c r="X432" s="79"/>
      <c r="Y432" s="79"/>
      <c r="Z432" s="79"/>
      <c r="AA432" s="79"/>
      <c r="AC432" s="79"/>
      <c r="AD432" s="79"/>
      <c r="AE432" s="79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2:46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84">
        <v>15</v>
      </c>
      <c r="O433" s="116" t="s">
        <v>772</v>
      </c>
      <c r="P433" s="124" t="s">
        <v>828</v>
      </c>
      <c r="Q433" s="116" t="s">
        <v>828</v>
      </c>
      <c r="R433" s="116"/>
      <c r="S433" s="79"/>
      <c r="T433" s="79"/>
      <c r="U433" s="79"/>
      <c r="V433" s="79"/>
      <c r="W433" s="79"/>
      <c r="X433" s="79"/>
      <c r="Y433" s="79"/>
      <c r="Z433" s="79"/>
      <c r="AA433" s="79"/>
      <c r="AC433" s="79"/>
      <c r="AD433" s="79"/>
      <c r="AE433" s="79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2:46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84">
        <v>16</v>
      </c>
      <c r="O434" s="124" t="s">
        <v>764</v>
      </c>
      <c r="P434" s="291" t="s">
        <v>829</v>
      </c>
      <c r="Q434" s="116" t="s">
        <v>829</v>
      </c>
      <c r="R434" s="116"/>
      <c r="S434" s="79"/>
      <c r="T434" s="79"/>
      <c r="U434" s="79"/>
      <c r="V434" s="79"/>
      <c r="W434" s="79"/>
      <c r="X434" s="79"/>
      <c r="Y434" s="79"/>
      <c r="Z434" s="79"/>
      <c r="AA434" s="79"/>
      <c r="AC434" s="79"/>
      <c r="AD434" s="79"/>
      <c r="AE434" s="79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2:46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84">
        <v>17</v>
      </c>
      <c r="O435" s="116" t="s">
        <v>527</v>
      </c>
      <c r="P435" s="290" t="s">
        <v>838</v>
      </c>
      <c r="Q435" s="116" t="s">
        <v>838</v>
      </c>
      <c r="R435" s="116"/>
      <c r="S435" s="79"/>
      <c r="T435" s="79"/>
      <c r="U435" s="79"/>
      <c r="V435" s="79"/>
      <c r="W435" s="79"/>
      <c r="X435" s="79"/>
      <c r="Y435" s="79"/>
      <c r="Z435" s="79"/>
      <c r="AA435" s="79"/>
      <c r="AC435" s="79"/>
      <c r="AD435" s="79"/>
      <c r="AE435" s="79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2:46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84">
        <v>18</v>
      </c>
      <c r="O436" s="116" t="s">
        <v>185</v>
      </c>
      <c r="P436" s="124" t="s">
        <v>830</v>
      </c>
      <c r="Q436" s="116" t="s">
        <v>830</v>
      </c>
      <c r="R436" s="116"/>
      <c r="S436" s="79"/>
      <c r="T436" s="79"/>
      <c r="U436" s="79"/>
      <c r="V436" s="79"/>
      <c r="W436" s="79"/>
      <c r="X436" s="79"/>
      <c r="Y436" s="79"/>
      <c r="Z436" s="79"/>
      <c r="AA436" s="79"/>
      <c r="AC436" s="79"/>
      <c r="AD436" s="79"/>
      <c r="AE436" s="79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2:46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84">
        <v>19</v>
      </c>
      <c r="O437" s="124" t="s">
        <v>765</v>
      </c>
      <c r="P437" s="124" t="s">
        <v>842</v>
      </c>
      <c r="Q437" s="116" t="s">
        <v>842</v>
      </c>
      <c r="R437" s="116"/>
      <c r="S437" s="79"/>
      <c r="T437" s="79"/>
      <c r="U437" s="79"/>
      <c r="V437" s="79"/>
      <c r="W437" s="79"/>
      <c r="X437" s="79"/>
      <c r="Y437" s="79"/>
      <c r="Z437" s="79"/>
      <c r="AA437" s="79"/>
      <c r="AC437" s="79"/>
      <c r="AD437" s="79"/>
      <c r="AE437" s="79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2:46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84">
        <v>20</v>
      </c>
      <c r="O438" s="124" t="s">
        <v>528</v>
      </c>
      <c r="P438" s="124" t="s">
        <v>841</v>
      </c>
      <c r="Q438" s="116" t="s">
        <v>841</v>
      </c>
      <c r="R438" s="116"/>
      <c r="S438" s="79"/>
      <c r="T438" s="79"/>
      <c r="U438" s="79"/>
      <c r="V438" s="79"/>
      <c r="W438" s="79"/>
      <c r="X438" s="79"/>
      <c r="Y438" s="79"/>
      <c r="Z438" s="79"/>
      <c r="AA438" s="79"/>
      <c r="AC438" s="79"/>
      <c r="AD438" s="79"/>
      <c r="AE438" s="79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2:46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84">
        <v>21</v>
      </c>
      <c r="O439" s="116" t="s">
        <v>766</v>
      </c>
      <c r="P439" s="124" t="s">
        <v>840</v>
      </c>
      <c r="Q439" s="116" t="s">
        <v>840</v>
      </c>
      <c r="R439" s="116"/>
      <c r="S439" s="79"/>
      <c r="T439" s="79"/>
      <c r="U439" s="79"/>
      <c r="V439" s="79"/>
      <c r="W439" s="79"/>
      <c r="X439" s="79"/>
      <c r="Y439" s="79"/>
      <c r="Z439" s="79"/>
      <c r="AA439" s="79"/>
      <c r="AC439" s="79"/>
      <c r="AD439" s="79"/>
      <c r="AE439" s="79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2:46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84">
        <v>22</v>
      </c>
      <c r="O440" s="124" t="s">
        <v>191</v>
      </c>
      <c r="P440" s="123" t="s">
        <v>831</v>
      </c>
      <c r="Q440" s="116" t="s">
        <v>831</v>
      </c>
      <c r="R440" s="116"/>
      <c r="S440" s="79"/>
      <c r="T440" s="79"/>
      <c r="U440" s="79"/>
      <c r="V440" s="79"/>
      <c r="W440" s="79"/>
      <c r="X440" s="79"/>
      <c r="Y440" s="79"/>
      <c r="Z440" s="79"/>
      <c r="AA440" s="79"/>
      <c r="AC440" s="79"/>
      <c r="AD440" s="79"/>
      <c r="AE440" s="79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2:46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84">
        <v>23</v>
      </c>
      <c r="O441" s="124" t="s">
        <v>767</v>
      </c>
      <c r="P441" s="116" t="s">
        <v>844</v>
      </c>
      <c r="Q441" s="116" t="s">
        <v>844</v>
      </c>
      <c r="R441" s="116"/>
      <c r="S441" s="79"/>
      <c r="T441" s="79"/>
      <c r="U441" s="79"/>
      <c r="V441" s="79"/>
      <c r="W441" s="79"/>
      <c r="X441" s="79"/>
      <c r="Y441" s="79"/>
      <c r="Z441" s="79"/>
      <c r="AA441" s="79"/>
      <c r="AC441" s="79"/>
      <c r="AD441" s="79"/>
      <c r="AE441" s="79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2:46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84">
        <v>24</v>
      </c>
      <c r="O442" s="116" t="s">
        <v>529</v>
      </c>
      <c r="P442" s="124" t="s">
        <v>845</v>
      </c>
      <c r="Q442" s="116" t="s">
        <v>845</v>
      </c>
      <c r="R442" s="116"/>
      <c r="S442" s="79"/>
      <c r="T442" s="79"/>
      <c r="U442" s="79"/>
      <c r="V442" s="79"/>
      <c r="W442" s="79"/>
      <c r="X442" s="79"/>
      <c r="Y442" s="79"/>
      <c r="Z442" s="79"/>
      <c r="AA442" s="79"/>
      <c r="AC442" s="79"/>
      <c r="AD442" s="79"/>
      <c r="AE442" s="79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2:46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84">
        <v>25</v>
      </c>
      <c r="O443" s="116" t="s">
        <v>530</v>
      </c>
      <c r="P443" s="116" t="s">
        <v>843</v>
      </c>
      <c r="Q443" s="116" t="s">
        <v>843</v>
      </c>
      <c r="R443" s="124"/>
      <c r="S443" s="79"/>
      <c r="T443" s="79"/>
      <c r="U443" s="79"/>
      <c r="V443" s="79"/>
      <c r="W443" s="79"/>
      <c r="X443" s="79"/>
      <c r="Y443" s="79"/>
      <c r="Z443" s="79"/>
      <c r="AA443" s="79"/>
      <c r="AC443" s="79"/>
      <c r="AD443" s="79"/>
      <c r="AE443" s="79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2:46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84">
        <v>26</v>
      </c>
      <c r="O444" s="116" t="s">
        <v>541</v>
      </c>
      <c r="P444" s="116" t="s">
        <v>832</v>
      </c>
      <c r="Q444" s="116" t="s">
        <v>832</v>
      </c>
      <c r="R444" s="259"/>
      <c r="S444" s="79"/>
      <c r="T444" s="79"/>
      <c r="U444" s="79"/>
      <c r="V444" s="79"/>
      <c r="W444" s="79"/>
      <c r="X444" s="79"/>
      <c r="Y444" s="79"/>
      <c r="Z444" s="79"/>
      <c r="AA444" s="79"/>
      <c r="AC444" s="79"/>
      <c r="AD444" s="79"/>
      <c r="AE444" s="79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2:46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84">
        <v>27</v>
      </c>
      <c r="O445" s="116" t="s">
        <v>194</v>
      </c>
      <c r="P445" s="116" t="s">
        <v>846</v>
      </c>
      <c r="Q445" s="116" t="s">
        <v>846</v>
      </c>
      <c r="R445" s="259"/>
      <c r="S445" s="79"/>
      <c r="T445" s="79"/>
      <c r="U445" s="79"/>
      <c r="V445" s="79"/>
      <c r="W445" s="79"/>
      <c r="X445" s="79"/>
      <c r="Y445" s="79"/>
      <c r="Z445" s="79"/>
      <c r="AA445" s="79"/>
      <c r="AC445" s="79"/>
      <c r="AD445" s="79"/>
      <c r="AE445" s="79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2:46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84">
        <v>28</v>
      </c>
      <c r="O446" s="116" t="s">
        <v>462</v>
      </c>
      <c r="P446" s="116" t="s">
        <v>833</v>
      </c>
      <c r="Q446" s="116" t="s">
        <v>833</v>
      </c>
      <c r="R446" s="259"/>
      <c r="S446" s="79"/>
      <c r="T446" s="79"/>
      <c r="U446" s="79"/>
      <c r="V446" s="79"/>
      <c r="W446" s="79"/>
      <c r="X446" s="79"/>
      <c r="Y446" s="79"/>
      <c r="Z446" s="79"/>
      <c r="AA446" s="79"/>
      <c r="AC446" s="79"/>
      <c r="AD446" s="79"/>
      <c r="AE446" s="79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2:46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84">
        <v>29</v>
      </c>
      <c r="O447" s="306" t="s">
        <v>768</v>
      </c>
      <c r="P447" s="116" t="s">
        <v>834</v>
      </c>
      <c r="Q447" s="116" t="s">
        <v>834</v>
      </c>
      <c r="R447" s="259"/>
      <c r="S447" s="79"/>
      <c r="T447" s="79"/>
      <c r="U447" s="79"/>
      <c r="V447" s="79"/>
      <c r="W447" s="79"/>
      <c r="X447" s="79"/>
      <c r="Y447" s="79"/>
      <c r="Z447" s="79"/>
      <c r="AA447" s="79"/>
      <c r="AC447" s="79"/>
      <c r="AD447" s="79"/>
      <c r="AE447" s="79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2:46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84">
        <v>30</v>
      </c>
      <c r="O448" s="259" t="s">
        <v>769</v>
      </c>
      <c r="P448" s="116" t="s">
        <v>102</v>
      </c>
      <c r="Q448" s="272" t="s">
        <v>102</v>
      </c>
      <c r="R448" s="259"/>
      <c r="S448" s="79"/>
      <c r="T448" s="79"/>
      <c r="U448" s="79"/>
      <c r="V448" s="79"/>
      <c r="W448" s="79"/>
      <c r="X448" s="79"/>
      <c r="Y448" s="79"/>
      <c r="Z448" s="79"/>
      <c r="AA448" s="79"/>
      <c r="AC448" s="79"/>
      <c r="AD448" s="79"/>
      <c r="AE448" s="79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2:46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84">
        <v>31</v>
      </c>
      <c r="O449" s="276" t="s">
        <v>531</v>
      </c>
      <c r="P449" s="259" t="s">
        <v>103</v>
      </c>
      <c r="Q449" s="272" t="s">
        <v>103</v>
      </c>
      <c r="R449" s="259"/>
      <c r="S449" s="79"/>
      <c r="T449" s="79"/>
      <c r="U449" s="79"/>
      <c r="V449" s="79"/>
      <c r="W449" s="79"/>
      <c r="X449" s="79"/>
      <c r="Y449" s="79"/>
      <c r="Z449" s="79"/>
      <c r="AA449" s="79"/>
      <c r="AC449" s="79"/>
      <c r="AD449" s="79"/>
      <c r="AE449" s="79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2:46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84">
        <v>32</v>
      </c>
      <c r="O450" s="276" t="s">
        <v>532</v>
      </c>
      <c r="P450" s="259" t="s">
        <v>372</v>
      </c>
      <c r="Q450" s="272" t="s">
        <v>372</v>
      </c>
      <c r="R450" s="116"/>
      <c r="S450" s="79"/>
      <c r="T450" s="79"/>
      <c r="U450" s="79"/>
      <c r="V450" s="79"/>
      <c r="W450" s="79"/>
      <c r="X450" s="79"/>
      <c r="Y450" s="79"/>
      <c r="Z450" s="79"/>
      <c r="AA450" s="79"/>
      <c r="AC450" s="79"/>
      <c r="AD450" s="79"/>
      <c r="AE450" s="79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2:46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84">
        <v>33</v>
      </c>
      <c r="O451" s="276" t="s">
        <v>533</v>
      </c>
      <c r="P451" s="116" t="s">
        <v>373</v>
      </c>
      <c r="Q451" s="259" t="s">
        <v>373</v>
      </c>
      <c r="R451" s="259"/>
      <c r="S451" s="79"/>
      <c r="T451" s="79"/>
      <c r="U451" s="79"/>
      <c r="V451" s="79"/>
      <c r="W451" s="79"/>
      <c r="X451" s="79"/>
      <c r="Y451" s="79"/>
      <c r="Z451" s="79"/>
      <c r="AA451" s="79"/>
      <c r="AC451" s="79"/>
      <c r="AD451" s="79"/>
      <c r="AE451" s="79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2:46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84">
        <v>34</v>
      </c>
      <c r="O452" s="123" t="s">
        <v>771</v>
      </c>
      <c r="P452" s="259"/>
      <c r="Q452" s="259"/>
      <c r="R452" s="259"/>
      <c r="S452" s="79"/>
      <c r="T452" s="79"/>
      <c r="U452" s="79"/>
      <c r="V452" s="79"/>
      <c r="W452" s="79"/>
      <c r="X452" s="79"/>
      <c r="Y452" s="79"/>
      <c r="Z452" s="79"/>
      <c r="AA452" s="79"/>
      <c r="AC452" s="79"/>
      <c r="AD452" s="79"/>
      <c r="AE452" s="79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2:46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84">
        <v>35</v>
      </c>
      <c r="O453" s="123" t="s">
        <v>535</v>
      </c>
      <c r="P453" s="259"/>
      <c r="Q453" s="259"/>
      <c r="R453" s="274"/>
      <c r="S453" s="79"/>
      <c r="T453" s="79"/>
      <c r="U453" s="79"/>
      <c r="V453" s="79"/>
      <c r="W453" s="79"/>
      <c r="X453" s="79"/>
      <c r="Y453" s="79"/>
      <c r="Z453" s="79"/>
      <c r="AA453" s="79"/>
      <c r="AC453" s="79"/>
      <c r="AD453" s="79"/>
      <c r="AE453" s="79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2:46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84">
        <v>36</v>
      </c>
      <c r="O454" s="116" t="s">
        <v>536</v>
      </c>
      <c r="P454" s="259"/>
      <c r="Q454" s="259"/>
      <c r="R454" s="274"/>
      <c r="S454" s="79"/>
      <c r="T454" s="79"/>
      <c r="U454" s="79"/>
      <c r="V454" s="79"/>
      <c r="W454" s="79"/>
      <c r="X454" s="79"/>
      <c r="Y454" s="79"/>
      <c r="Z454" s="79"/>
      <c r="AA454" s="79"/>
      <c r="AC454" s="79"/>
      <c r="AD454" s="79"/>
      <c r="AE454" s="79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2:46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84">
        <v>36</v>
      </c>
      <c r="O455" s="116" t="s">
        <v>537</v>
      </c>
      <c r="P455" s="259"/>
      <c r="Q455" s="259"/>
      <c r="R455" s="274"/>
      <c r="S455" s="79"/>
      <c r="T455" s="79"/>
      <c r="U455" s="79"/>
      <c r="V455" s="79"/>
      <c r="W455" s="79"/>
      <c r="X455" s="79"/>
      <c r="Y455" s="79"/>
      <c r="Z455" s="79"/>
      <c r="AA455" s="79"/>
      <c r="AC455" s="79"/>
      <c r="AD455" s="79"/>
      <c r="AE455" s="79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2:46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84">
        <v>37</v>
      </c>
      <c r="O456" s="138" t="s">
        <v>538</v>
      </c>
      <c r="P456" s="259"/>
      <c r="Q456" s="259"/>
      <c r="R456" s="292"/>
      <c r="S456" s="79"/>
      <c r="T456" s="79"/>
      <c r="U456" s="79"/>
      <c r="V456" s="79"/>
      <c r="W456" s="79"/>
      <c r="X456" s="79"/>
      <c r="Y456" s="79"/>
      <c r="Z456" s="79"/>
      <c r="AA456" s="79"/>
      <c r="AC456" s="79"/>
      <c r="AD456" s="79"/>
      <c r="AE456" s="79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2:46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84">
        <v>38</v>
      </c>
      <c r="O457" s="276" t="s">
        <v>542</v>
      </c>
      <c r="P457" s="259"/>
      <c r="Q457" s="259"/>
      <c r="R457" s="292"/>
      <c r="S457" s="79"/>
      <c r="T457" s="79"/>
      <c r="U457" s="79"/>
      <c r="V457" s="79"/>
      <c r="W457" s="79"/>
      <c r="X457" s="79"/>
      <c r="Y457" s="79"/>
      <c r="Z457" s="79"/>
      <c r="AA457" s="79"/>
      <c r="AC457" s="79"/>
      <c r="AD457" s="79"/>
      <c r="AE457" s="79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2:46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84">
        <v>39</v>
      </c>
      <c r="O458" s="276" t="s">
        <v>770</v>
      </c>
      <c r="P458" s="259"/>
      <c r="Q458" s="259"/>
      <c r="R458" s="292"/>
      <c r="S458" s="79"/>
      <c r="T458" s="79"/>
      <c r="U458" s="79"/>
      <c r="V458" s="79"/>
      <c r="W458" s="79"/>
      <c r="X458" s="79"/>
      <c r="Y458" s="79"/>
      <c r="Z458" s="79"/>
      <c r="AA458" s="79"/>
      <c r="AC458" s="79"/>
      <c r="AD458" s="79"/>
      <c r="AE458" s="79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2:46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84">
        <v>40</v>
      </c>
      <c r="O459" s="276" t="s">
        <v>102</v>
      </c>
      <c r="P459" s="259"/>
      <c r="Q459" s="259"/>
      <c r="R459" s="292"/>
      <c r="S459" s="79"/>
      <c r="T459" s="79"/>
      <c r="U459" s="79"/>
      <c r="V459" s="79"/>
      <c r="W459" s="79"/>
      <c r="X459" s="79"/>
      <c r="Y459" s="79"/>
      <c r="Z459" s="79"/>
      <c r="AA459" s="79"/>
      <c r="AC459" s="79"/>
      <c r="AD459" s="79"/>
      <c r="AE459" s="79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2:46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84"/>
      <c r="O460" s="276" t="s">
        <v>103</v>
      </c>
      <c r="P460" s="259"/>
      <c r="Q460" s="259"/>
      <c r="R460" s="292"/>
      <c r="S460" s="79"/>
      <c r="T460" s="79"/>
      <c r="U460" s="79"/>
      <c r="V460" s="79"/>
      <c r="W460" s="79"/>
      <c r="X460" s="79"/>
      <c r="Y460" s="79"/>
      <c r="Z460" s="79"/>
      <c r="AA460" s="79"/>
      <c r="AC460" s="79"/>
      <c r="AD460" s="79"/>
      <c r="AE460" s="79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2:46" ht="15.75" thickBo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84">
        <v>41</v>
      </c>
      <c r="O461" s="278"/>
      <c r="P461" s="293"/>
      <c r="Q461" s="293"/>
      <c r="R461" s="294"/>
      <c r="S461" s="79"/>
      <c r="T461" s="79"/>
      <c r="U461" s="79"/>
      <c r="V461" s="79"/>
      <c r="W461" s="79"/>
      <c r="X461" s="79"/>
      <c r="Y461" s="79"/>
      <c r="Z461" s="79"/>
      <c r="AA461" s="79"/>
      <c r="AC461" s="79"/>
      <c r="AD461" s="79"/>
      <c r="AE461" s="79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2:46" ht="15.75" thickBo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84"/>
      <c r="O462" s="295"/>
      <c r="P462" s="101"/>
      <c r="Q462" s="101"/>
      <c r="R462" s="101"/>
      <c r="S462" s="79"/>
      <c r="T462" s="79"/>
      <c r="U462" s="79"/>
      <c r="V462" s="79"/>
      <c r="W462" s="79"/>
      <c r="X462" s="79"/>
      <c r="Y462" s="79"/>
      <c r="Z462" s="79"/>
      <c r="AA462" s="79"/>
      <c r="AC462" s="79"/>
      <c r="AD462" s="79"/>
      <c r="AE462" s="79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2:46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84"/>
      <c r="O463" s="530" t="s">
        <v>73</v>
      </c>
      <c r="P463" s="285"/>
      <c r="Q463" s="530" t="s">
        <v>332</v>
      </c>
      <c r="R463" s="285"/>
      <c r="S463" s="79"/>
      <c r="T463" s="79"/>
      <c r="U463" s="79"/>
      <c r="V463" s="79"/>
      <c r="W463" s="79"/>
      <c r="X463" s="79"/>
      <c r="Y463" s="79"/>
      <c r="Z463" s="79"/>
      <c r="AA463" s="79"/>
      <c r="AC463" s="79"/>
      <c r="AD463" s="79"/>
      <c r="AE463" s="79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2:46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84">
        <v>1</v>
      </c>
      <c r="O464" s="123"/>
      <c r="P464" s="122"/>
      <c r="Q464" s="116"/>
      <c r="R464" s="121"/>
      <c r="S464" s="79"/>
      <c r="T464" s="79"/>
      <c r="U464" s="79"/>
      <c r="V464" s="79"/>
      <c r="W464" s="79"/>
      <c r="X464" s="79"/>
      <c r="Y464" s="79"/>
      <c r="Z464" s="79"/>
      <c r="AA464" s="79"/>
      <c r="AC464" s="79"/>
      <c r="AD464" s="79"/>
      <c r="AE464" s="79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2:46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84">
        <v>2</v>
      </c>
      <c r="O465" s="125" t="s">
        <v>431</v>
      </c>
      <c r="P465" s="124"/>
      <c r="Q465" s="116" t="s">
        <v>775</v>
      </c>
      <c r="R465" s="121"/>
      <c r="S465" s="79"/>
      <c r="T465" s="79"/>
      <c r="U465" s="79"/>
      <c r="V465" s="79"/>
      <c r="W465" s="79"/>
      <c r="X465" s="79"/>
      <c r="Y465" s="79"/>
      <c r="Z465" s="79"/>
      <c r="AA465" s="79"/>
      <c r="AC465" s="79"/>
      <c r="AD465" s="79"/>
      <c r="AE465" s="79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2:46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84">
        <v>3</v>
      </c>
      <c r="O466" s="125" t="s">
        <v>441</v>
      </c>
      <c r="P466" s="124"/>
      <c r="Q466" s="116" t="s">
        <v>773</v>
      </c>
      <c r="R466" s="121"/>
      <c r="S466" s="79"/>
      <c r="T466" s="79"/>
      <c r="U466" s="79"/>
      <c r="V466" s="79"/>
      <c r="W466" s="79"/>
      <c r="X466" s="79"/>
      <c r="Y466" s="79"/>
      <c r="Z466" s="79"/>
      <c r="AA466" s="79"/>
      <c r="AC466" s="79"/>
      <c r="AD466" s="79"/>
      <c r="AE466" s="79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2:46" ht="1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84">
        <v>4</v>
      </c>
      <c r="O467" s="125" t="s">
        <v>1076</v>
      </c>
      <c r="P467" s="122"/>
      <c r="Q467" s="124" t="s">
        <v>784</v>
      </c>
      <c r="R467" s="121"/>
      <c r="S467" s="79"/>
      <c r="T467" s="79"/>
      <c r="U467" s="79"/>
      <c r="V467" s="79"/>
      <c r="W467" s="79"/>
      <c r="X467" s="79"/>
      <c r="Y467" s="79"/>
      <c r="Z467" s="79"/>
      <c r="AA467" s="79"/>
      <c r="AC467" s="79"/>
      <c r="AD467" s="79"/>
      <c r="AE467" s="79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2:46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84">
        <v>5</v>
      </c>
      <c r="O468" s="125" t="s">
        <v>443</v>
      </c>
      <c r="P468" s="122"/>
      <c r="Q468" s="132" t="s">
        <v>795</v>
      </c>
      <c r="R468" s="121"/>
      <c r="S468" s="79"/>
      <c r="T468" s="79"/>
      <c r="U468" s="79"/>
      <c r="V468" s="79"/>
      <c r="W468" s="79"/>
      <c r="X468" s="79"/>
      <c r="Y468" s="79"/>
      <c r="Z468" s="79"/>
      <c r="AA468" s="79"/>
      <c r="AC468" s="79"/>
      <c r="AD468" s="79"/>
      <c r="AE468" s="79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2:46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84">
        <v>6</v>
      </c>
      <c r="O469" s="123" t="s">
        <v>438</v>
      </c>
      <c r="P469" s="124"/>
      <c r="Q469" s="124" t="s">
        <v>783</v>
      </c>
      <c r="R469" s="116"/>
      <c r="S469" s="79"/>
      <c r="T469" s="79"/>
      <c r="U469" s="79"/>
      <c r="V469" s="79"/>
      <c r="W469" s="79"/>
      <c r="X469" s="79"/>
      <c r="Y469" s="79"/>
      <c r="Z469" s="79"/>
      <c r="AA469" s="79"/>
      <c r="AC469" s="79"/>
      <c r="AD469" s="79"/>
      <c r="AE469" s="79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2:46" ht="1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84">
        <v>7</v>
      </c>
      <c r="O470" s="123" t="s">
        <v>429</v>
      </c>
      <c r="P470" s="124"/>
      <c r="Q470" s="116" t="s">
        <v>791</v>
      </c>
      <c r="R470" s="124"/>
      <c r="S470" s="79"/>
      <c r="T470" s="79"/>
      <c r="U470" s="79"/>
      <c r="V470" s="79"/>
      <c r="W470" s="79"/>
      <c r="X470" s="79"/>
      <c r="Y470" s="79"/>
      <c r="Z470" s="79"/>
      <c r="AA470" s="79"/>
      <c r="AC470" s="79"/>
      <c r="AD470" s="79"/>
      <c r="AE470" s="79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2:46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84">
        <v>8</v>
      </c>
      <c r="O471" s="125" t="s">
        <v>435</v>
      </c>
      <c r="P471" s="124"/>
      <c r="Q471" s="124" t="s">
        <v>780</v>
      </c>
      <c r="R471" s="116"/>
      <c r="S471" s="79"/>
      <c r="T471" s="79"/>
      <c r="U471" s="79"/>
      <c r="V471" s="79"/>
      <c r="W471" s="79"/>
      <c r="X471" s="79"/>
      <c r="Y471" s="79"/>
      <c r="Z471" s="79"/>
      <c r="AA471" s="79"/>
      <c r="AC471" s="79"/>
      <c r="AD471" s="79"/>
      <c r="AE471" s="79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2:46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84">
        <v>9</v>
      </c>
      <c r="O472" s="124" t="s">
        <v>444</v>
      </c>
      <c r="P472" s="122"/>
      <c r="Q472" s="123" t="s">
        <v>792</v>
      </c>
      <c r="R472" s="116"/>
      <c r="S472" s="79"/>
      <c r="T472" s="79"/>
      <c r="U472" s="79"/>
      <c r="V472" s="79"/>
      <c r="W472" s="79"/>
      <c r="X472" s="79"/>
      <c r="Y472" s="79"/>
      <c r="Z472" s="79"/>
      <c r="AA472" s="79"/>
      <c r="AC472" s="79"/>
      <c r="AD472" s="79"/>
      <c r="AE472" s="79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2:46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84">
        <v>10</v>
      </c>
      <c r="O473" s="124" t="s">
        <v>115</v>
      </c>
      <c r="P473" s="124"/>
      <c r="Q473" s="116" t="s">
        <v>776</v>
      </c>
      <c r="R473" s="116"/>
      <c r="S473" s="79"/>
      <c r="T473" s="79"/>
      <c r="U473" s="79"/>
      <c r="V473" s="79"/>
      <c r="W473" s="79"/>
      <c r="X473" s="79"/>
      <c r="Y473" s="79"/>
      <c r="Z473" s="79"/>
      <c r="AA473" s="79"/>
      <c r="AC473" s="79"/>
      <c r="AD473" s="79"/>
      <c r="AE473" s="79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2:46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84">
        <v>11</v>
      </c>
      <c r="O474" s="125" t="s">
        <v>447</v>
      </c>
      <c r="P474" s="122"/>
      <c r="Q474" s="116" t="s">
        <v>786</v>
      </c>
      <c r="R474" s="116"/>
      <c r="S474" s="79"/>
      <c r="T474" s="79"/>
      <c r="U474" s="79"/>
      <c r="V474" s="79"/>
      <c r="W474" s="79"/>
      <c r="X474" s="79"/>
      <c r="Y474" s="79"/>
      <c r="Z474" s="79"/>
      <c r="AA474" s="79"/>
      <c r="AC474" s="79"/>
      <c r="AD474" s="79"/>
      <c r="AE474" s="79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2:46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84">
        <v>12</v>
      </c>
      <c r="O475" s="124" t="s">
        <v>437</v>
      </c>
      <c r="P475" s="124"/>
      <c r="Q475" s="116" t="s">
        <v>789</v>
      </c>
      <c r="R475" s="116"/>
      <c r="S475" s="79"/>
      <c r="T475" s="79"/>
      <c r="U475" s="79"/>
      <c r="V475" s="79"/>
      <c r="W475" s="79"/>
      <c r="X475" s="79"/>
      <c r="Y475" s="79"/>
      <c r="Z475" s="79"/>
      <c r="AA475" s="79"/>
      <c r="AC475" s="79"/>
      <c r="AD475" s="79"/>
      <c r="AE475" s="79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2:46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84">
        <v>13</v>
      </c>
      <c r="O476" s="132" t="s">
        <v>450</v>
      </c>
      <c r="P476" s="124"/>
      <c r="Q476" s="116" t="s">
        <v>793</v>
      </c>
      <c r="R476" s="116"/>
      <c r="S476" s="79"/>
      <c r="T476" s="79"/>
      <c r="U476" s="79"/>
      <c r="V476" s="79"/>
      <c r="W476" s="79"/>
      <c r="X476" s="79"/>
      <c r="Y476" s="79"/>
      <c r="Z476" s="79"/>
      <c r="AA476" s="79"/>
      <c r="AC476" s="79"/>
      <c r="AD476" s="79"/>
      <c r="AE476" s="79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2:46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84">
        <v>14</v>
      </c>
      <c r="O477" s="124" t="s">
        <v>430</v>
      </c>
      <c r="P477" s="123"/>
      <c r="Q477" s="124" t="s">
        <v>777</v>
      </c>
      <c r="R477" s="116"/>
      <c r="S477" s="79"/>
      <c r="T477" s="79"/>
      <c r="U477" s="79"/>
      <c r="V477" s="79"/>
      <c r="W477" s="79"/>
      <c r="X477" s="79"/>
      <c r="Y477" s="79"/>
      <c r="Z477" s="79"/>
      <c r="AA477" s="79"/>
      <c r="AC477" s="79"/>
      <c r="AD477" s="79"/>
      <c r="AE477" s="79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2:46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84">
        <v>15</v>
      </c>
      <c r="O478" s="123" t="s">
        <v>434</v>
      </c>
      <c r="P478" s="123"/>
      <c r="Q478" s="124" t="s">
        <v>794</v>
      </c>
      <c r="R478" s="116"/>
      <c r="S478" s="79"/>
      <c r="T478" s="79"/>
      <c r="U478" s="79"/>
      <c r="V478" s="79"/>
      <c r="W478" s="79"/>
      <c r="X478" s="79"/>
      <c r="Y478" s="79"/>
      <c r="Z478" s="79"/>
      <c r="AA478" s="79"/>
      <c r="AC478" s="79"/>
      <c r="AD478" s="79"/>
      <c r="AE478" s="79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2:46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84">
        <v>16</v>
      </c>
      <c r="O479" s="125" t="s">
        <v>442</v>
      </c>
      <c r="P479" s="124"/>
      <c r="Q479" s="124" t="s">
        <v>778</v>
      </c>
      <c r="R479" s="116"/>
      <c r="S479" s="79"/>
      <c r="T479" s="79"/>
      <c r="U479" s="79"/>
      <c r="V479" s="79"/>
      <c r="W479" s="79"/>
      <c r="X479" s="79"/>
      <c r="Y479" s="79"/>
      <c r="Z479" s="79"/>
      <c r="AA479" s="79"/>
      <c r="AC479" s="79"/>
      <c r="AD479" s="79"/>
      <c r="AE479" s="79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2:46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84">
        <v>17</v>
      </c>
      <c r="O480" s="124" t="s">
        <v>440</v>
      </c>
      <c r="P480" s="124"/>
      <c r="Q480" s="116" t="s">
        <v>782</v>
      </c>
      <c r="R480" s="116"/>
      <c r="S480" s="79"/>
      <c r="T480" s="79"/>
      <c r="U480" s="79"/>
      <c r="V480" s="79"/>
      <c r="W480" s="79"/>
      <c r="X480" s="79"/>
      <c r="Y480" s="79"/>
      <c r="Z480" s="79"/>
      <c r="AA480" s="79"/>
      <c r="AC480" s="79"/>
      <c r="AD480" s="79"/>
      <c r="AE480" s="79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2:46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84">
        <v>18</v>
      </c>
      <c r="O481" s="124" t="s">
        <v>439</v>
      </c>
      <c r="P481" s="124"/>
      <c r="Q481" s="116" t="s">
        <v>781</v>
      </c>
      <c r="R481" s="116"/>
      <c r="S481" s="79"/>
      <c r="T481" s="79"/>
      <c r="U481" s="79"/>
      <c r="V481" s="79"/>
      <c r="W481" s="79"/>
      <c r="X481" s="79"/>
      <c r="Y481" s="79"/>
      <c r="Z481" s="79"/>
      <c r="AA481" s="79"/>
      <c r="AC481" s="79"/>
      <c r="AD481" s="79"/>
      <c r="AE481" s="79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2:46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84">
        <v>19</v>
      </c>
      <c r="O482" s="123" t="s">
        <v>448</v>
      </c>
      <c r="P482" s="124"/>
      <c r="Q482" s="116" t="s">
        <v>779</v>
      </c>
      <c r="R482" s="116"/>
      <c r="S482" s="79"/>
      <c r="T482" s="79"/>
      <c r="U482" s="79"/>
      <c r="V482" s="79"/>
      <c r="W482" s="79"/>
      <c r="X482" s="79"/>
      <c r="Y482" s="79"/>
      <c r="Z482" s="79"/>
      <c r="AA482" s="79"/>
      <c r="AC482" s="79"/>
      <c r="AD482" s="79"/>
      <c r="AE482" s="79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2:46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84">
        <v>20</v>
      </c>
      <c r="O483" s="132" t="s">
        <v>449</v>
      </c>
      <c r="P483" s="124"/>
      <c r="Q483" s="116" t="s">
        <v>206</v>
      </c>
      <c r="R483" s="116"/>
      <c r="S483" s="79"/>
      <c r="T483" s="79"/>
      <c r="U483" s="79"/>
      <c r="V483" s="79"/>
      <c r="W483" s="79"/>
      <c r="X483" s="79"/>
      <c r="Y483" s="79"/>
      <c r="Z483" s="79"/>
      <c r="AA483" s="79"/>
      <c r="AC483" s="79"/>
      <c r="AD483" s="79"/>
      <c r="AE483" s="79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2:46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84">
        <v>21</v>
      </c>
      <c r="O484" s="132" t="s">
        <v>445</v>
      </c>
      <c r="P484" s="124"/>
      <c r="Q484" s="116" t="s">
        <v>788</v>
      </c>
      <c r="R484" s="116"/>
      <c r="S484" s="79"/>
      <c r="T484" s="79"/>
      <c r="U484" s="79"/>
      <c r="V484" s="79"/>
      <c r="W484" s="79"/>
      <c r="X484" s="79"/>
      <c r="Y484" s="79"/>
      <c r="Z484" s="79"/>
      <c r="AA484" s="79"/>
      <c r="AC484" s="79"/>
      <c r="AD484" s="79"/>
      <c r="AE484" s="79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2:46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84">
        <v>22</v>
      </c>
      <c r="O485" s="124" t="s">
        <v>436</v>
      </c>
      <c r="P485" s="124"/>
      <c r="Q485" s="116" t="s">
        <v>790</v>
      </c>
      <c r="R485" s="116"/>
      <c r="S485" s="79"/>
      <c r="T485" s="79"/>
      <c r="U485" s="79"/>
      <c r="V485" s="79"/>
      <c r="W485" s="79"/>
      <c r="X485" s="79"/>
      <c r="Y485" s="79"/>
      <c r="Z485" s="79"/>
      <c r="AA485" s="79"/>
      <c r="AC485" s="79"/>
      <c r="AD485" s="79"/>
      <c r="AE485" s="79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2:46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84">
        <v>23</v>
      </c>
      <c r="O486" s="123" t="s">
        <v>433</v>
      </c>
      <c r="P486" s="124"/>
      <c r="Q486" s="116" t="s">
        <v>774</v>
      </c>
      <c r="R486" s="116"/>
      <c r="S486" s="79"/>
      <c r="T486" s="79"/>
      <c r="U486" s="79"/>
      <c r="V486" s="79"/>
      <c r="W486" s="79"/>
      <c r="X486" s="79"/>
      <c r="Y486" s="79"/>
      <c r="Z486" s="79"/>
      <c r="AA486" s="79"/>
      <c r="AC486" s="79"/>
      <c r="AD486" s="79"/>
      <c r="AE486" s="79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2:46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84">
        <v>24</v>
      </c>
      <c r="O487" s="123" t="s">
        <v>432</v>
      </c>
      <c r="P487" s="124"/>
      <c r="Q487" s="116" t="s">
        <v>93</v>
      </c>
      <c r="R487" s="116"/>
      <c r="S487" s="79"/>
      <c r="T487" s="79"/>
      <c r="U487" s="79"/>
      <c r="V487" s="79"/>
      <c r="W487" s="79"/>
      <c r="X487" s="79"/>
      <c r="Y487" s="79"/>
      <c r="Z487" s="79"/>
      <c r="AA487" s="79"/>
      <c r="AC487" s="79"/>
      <c r="AD487" s="79"/>
      <c r="AE487" s="79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2:46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84">
        <v>25</v>
      </c>
      <c r="O488" s="132" t="s">
        <v>446</v>
      </c>
      <c r="P488" s="116"/>
      <c r="Q488" s="116" t="s">
        <v>787</v>
      </c>
      <c r="R488" s="274"/>
      <c r="S488" s="79"/>
      <c r="T488" s="79"/>
      <c r="U488" s="79"/>
      <c r="V488" s="79"/>
      <c r="W488" s="79"/>
      <c r="X488" s="79"/>
      <c r="Y488" s="79"/>
      <c r="Z488" s="79"/>
      <c r="AA488" s="79"/>
      <c r="AC488" s="79"/>
      <c r="AD488" s="79"/>
      <c r="AE488" s="79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2:46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84">
        <v>26</v>
      </c>
      <c r="O489" s="125" t="s">
        <v>102</v>
      </c>
      <c r="P489" s="259"/>
      <c r="Q489" s="138" t="s">
        <v>785</v>
      </c>
      <c r="R489" s="124"/>
      <c r="S489" s="79"/>
      <c r="T489" s="79"/>
      <c r="U489" s="79"/>
      <c r="V489" s="79"/>
      <c r="W489" s="79"/>
      <c r="X489" s="79"/>
      <c r="Y489" s="79"/>
      <c r="Z489" s="79"/>
      <c r="AA489" s="79"/>
      <c r="AC489" s="79"/>
      <c r="AD489" s="79"/>
      <c r="AE489" s="79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2:46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84">
        <v>27</v>
      </c>
      <c r="O490" s="116" t="s">
        <v>103</v>
      </c>
      <c r="P490" s="259"/>
      <c r="Q490" s="116" t="s">
        <v>102</v>
      </c>
      <c r="R490" s="124"/>
      <c r="S490" s="79"/>
      <c r="T490" s="79"/>
      <c r="U490" s="79"/>
      <c r="V490" s="79"/>
      <c r="W490" s="79"/>
      <c r="X490" s="79"/>
      <c r="Y490" s="79"/>
      <c r="Z490" s="79"/>
      <c r="AA490" s="79"/>
      <c r="AC490" s="79"/>
      <c r="AD490" s="79"/>
      <c r="AE490" s="79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2:46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84">
        <v>28</v>
      </c>
      <c r="O491" s="116" t="s">
        <v>372</v>
      </c>
      <c r="P491" s="259"/>
      <c r="Q491" s="259" t="s">
        <v>103</v>
      </c>
      <c r="R491" s="124"/>
      <c r="S491" s="79"/>
      <c r="T491" s="79"/>
      <c r="U491" s="79"/>
      <c r="V491" s="79"/>
      <c r="W491" s="79"/>
      <c r="X491" s="79"/>
      <c r="Y491" s="79"/>
      <c r="Z491" s="79"/>
      <c r="AA491" s="79"/>
      <c r="AC491" s="79"/>
      <c r="AD491" s="79"/>
      <c r="AE491" s="79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2:46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84">
        <v>29</v>
      </c>
      <c r="O492" s="259" t="s">
        <v>373</v>
      </c>
      <c r="P492" s="259"/>
      <c r="Q492" s="259" t="s">
        <v>372</v>
      </c>
      <c r="R492" s="124"/>
      <c r="S492" s="79"/>
      <c r="T492" s="79"/>
      <c r="U492" s="79"/>
      <c r="V492" s="79"/>
      <c r="W492" s="79"/>
      <c r="X492" s="79"/>
      <c r="Y492" s="79"/>
      <c r="Z492" s="79"/>
      <c r="AA492" s="79"/>
      <c r="AC492" s="79"/>
      <c r="AD492" s="79"/>
      <c r="AE492" s="79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2:46" ht="15.75" thickBo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84">
        <v>30</v>
      </c>
      <c r="O493" s="293"/>
      <c r="P493" s="261"/>
      <c r="Q493" s="293"/>
      <c r="R493" s="262"/>
      <c r="S493" s="79"/>
      <c r="T493" s="79"/>
      <c r="U493" s="79"/>
      <c r="V493" s="79"/>
      <c r="W493" s="79"/>
      <c r="X493" s="79"/>
      <c r="Y493" s="79"/>
      <c r="Z493" s="79"/>
      <c r="AA493" s="79"/>
      <c r="AC493" s="79"/>
      <c r="AD493" s="79"/>
      <c r="AE493" s="79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2:46" ht="13.5" thickBo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84"/>
      <c r="O494" s="111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C494" s="79"/>
      <c r="AD494" s="79"/>
      <c r="AE494" s="79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2:46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84"/>
      <c r="O495" s="530" t="s">
        <v>330</v>
      </c>
      <c r="P495" s="524" t="s">
        <v>57</v>
      </c>
      <c r="Q495" s="530" t="s">
        <v>46</v>
      </c>
      <c r="R495" s="285"/>
      <c r="S495" s="79"/>
      <c r="T495" s="79"/>
      <c r="U495" s="79"/>
      <c r="V495" s="79"/>
      <c r="W495" s="79"/>
      <c r="X495" s="79"/>
      <c r="Y495" s="79"/>
      <c r="Z495" s="79"/>
      <c r="AA495" s="79"/>
      <c r="AC495" s="79"/>
      <c r="AD495" s="79"/>
      <c r="AE495" s="79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2:46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84">
        <v>1</v>
      </c>
      <c r="O496" s="123"/>
      <c r="P496" s="122"/>
      <c r="Q496" s="132"/>
      <c r="R496" s="116"/>
      <c r="S496" s="79"/>
      <c r="T496" s="79"/>
      <c r="U496" s="79"/>
      <c r="V496" s="79"/>
      <c r="W496" s="79"/>
      <c r="X496" s="79"/>
      <c r="Y496" s="79"/>
      <c r="Z496" s="79"/>
      <c r="AA496" s="79"/>
      <c r="AC496" s="79"/>
      <c r="AD496" s="79"/>
      <c r="AE496" s="79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2:46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84">
        <v>2</v>
      </c>
      <c r="O497" s="257" t="s">
        <v>699</v>
      </c>
      <c r="P497" s="124" t="s">
        <v>709</v>
      </c>
      <c r="Q497" s="132" t="s">
        <v>724</v>
      </c>
      <c r="R497" s="121"/>
      <c r="S497" s="79"/>
      <c r="T497" s="79"/>
      <c r="U497" s="79"/>
      <c r="V497" s="79"/>
      <c r="W497" s="79"/>
      <c r="X497" s="79"/>
      <c r="Y497" s="79"/>
      <c r="Z497" s="79"/>
      <c r="AA497" s="79"/>
      <c r="AC497" s="79"/>
      <c r="AD497" s="79"/>
      <c r="AE497" s="79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2:46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84">
        <v>3</v>
      </c>
      <c r="O498" s="123" t="s">
        <v>684</v>
      </c>
      <c r="P498" s="122" t="s">
        <v>715</v>
      </c>
      <c r="Q498" s="132" t="s">
        <v>725</v>
      </c>
      <c r="R498" s="121"/>
      <c r="S498" s="79"/>
      <c r="T498" s="79"/>
      <c r="U498" s="79"/>
      <c r="V498" s="79"/>
      <c r="W498" s="79"/>
      <c r="X498" s="79"/>
      <c r="Y498" s="79"/>
      <c r="Z498" s="79"/>
      <c r="AA498" s="79"/>
      <c r="AC498" s="79"/>
      <c r="AD498" s="79"/>
      <c r="AE498" s="79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2:46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84">
        <v>4</v>
      </c>
      <c r="O499" s="123" t="s">
        <v>695</v>
      </c>
      <c r="P499" s="124" t="s">
        <v>706</v>
      </c>
      <c r="Q499" s="132" t="s">
        <v>726</v>
      </c>
      <c r="R499" s="121"/>
      <c r="S499" s="79"/>
      <c r="T499" s="79"/>
      <c r="U499" s="79"/>
      <c r="V499" s="79"/>
      <c r="W499" s="79"/>
      <c r="X499" s="79"/>
      <c r="Y499" s="79"/>
      <c r="Z499" s="79"/>
      <c r="AA499" s="79"/>
      <c r="AC499" s="79"/>
      <c r="AD499" s="79"/>
      <c r="AE499" s="79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2:46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84">
        <v>5</v>
      </c>
      <c r="O500" s="123" t="s">
        <v>685</v>
      </c>
      <c r="P500" s="123" t="s">
        <v>723</v>
      </c>
      <c r="Q500" s="132" t="s">
        <v>727</v>
      </c>
      <c r="R500" s="121"/>
      <c r="S500" s="79"/>
      <c r="T500" s="79"/>
      <c r="U500" s="79"/>
      <c r="V500" s="79"/>
      <c r="W500" s="79"/>
      <c r="X500" s="79"/>
      <c r="Y500" s="79"/>
      <c r="Z500" s="79"/>
      <c r="AA500" s="79"/>
      <c r="AC500" s="79"/>
      <c r="AD500" s="79"/>
      <c r="AE500" s="79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2:46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84">
        <v>6</v>
      </c>
      <c r="O501" s="124" t="s">
        <v>696</v>
      </c>
      <c r="P501" s="122" t="s">
        <v>712</v>
      </c>
      <c r="Q501" s="132" t="s">
        <v>728</v>
      </c>
      <c r="R501" s="121"/>
      <c r="S501" s="79"/>
      <c r="T501" s="79"/>
      <c r="U501" s="79"/>
      <c r="V501" s="79"/>
      <c r="W501" s="79"/>
      <c r="X501" s="79"/>
      <c r="Y501" s="79"/>
      <c r="Z501" s="79"/>
      <c r="AA501" s="79"/>
      <c r="AC501" s="79"/>
      <c r="AD501" s="79"/>
      <c r="AE501" s="79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2:46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84">
        <v>7</v>
      </c>
      <c r="O502" s="123" t="s">
        <v>686</v>
      </c>
      <c r="P502" s="122" t="s">
        <v>720</v>
      </c>
      <c r="Q502" s="125" t="s">
        <v>729</v>
      </c>
      <c r="R502" s="116"/>
      <c r="S502" s="79"/>
      <c r="T502" s="79"/>
      <c r="U502" s="79"/>
      <c r="V502" s="79"/>
      <c r="W502" s="79"/>
      <c r="X502" s="79"/>
      <c r="Y502" s="79"/>
      <c r="Z502" s="79"/>
      <c r="AA502" s="79"/>
      <c r="AC502" s="79"/>
      <c r="AD502" s="79"/>
      <c r="AE502" s="79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2:46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84">
        <v>8</v>
      </c>
      <c r="O503" s="124" t="s">
        <v>687</v>
      </c>
      <c r="P503" s="123" t="s">
        <v>717</v>
      </c>
      <c r="Q503" s="125" t="s">
        <v>730</v>
      </c>
      <c r="R503" s="116"/>
      <c r="S503" s="79"/>
      <c r="T503" s="79"/>
      <c r="U503" s="79"/>
      <c r="V503" s="79"/>
      <c r="W503" s="79"/>
      <c r="X503" s="79"/>
      <c r="Y503" s="79"/>
      <c r="Z503" s="79"/>
      <c r="AA503" s="79"/>
      <c r="AC503" s="79"/>
      <c r="AD503" s="79"/>
      <c r="AE503" s="79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2:46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84">
        <v>9</v>
      </c>
      <c r="O504" s="560" t="s">
        <v>697</v>
      </c>
      <c r="P504" s="122" t="s">
        <v>718</v>
      </c>
      <c r="Q504" s="132" t="s">
        <v>731</v>
      </c>
      <c r="R504" s="116"/>
      <c r="S504" s="79"/>
      <c r="T504" s="79"/>
      <c r="U504" s="79"/>
      <c r="V504" s="79"/>
      <c r="W504" s="79"/>
      <c r="X504" s="79"/>
      <c r="Y504" s="79"/>
      <c r="Z504" s="79"/>
      <c r="AA504" s="79"/>
      <c r="AC504" s="79"/>
      <c r="AD504" s="79"/>
      <c r="AE504" s="79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2:46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84">
        <v>10</v>
      </c>
      <c r="O505" s="125" t="s">
        <v>700</v>
      </c>
      <c r="P505" s="124" t="s">
        <v>708</v>
      </c>
      <c r="Q505" s="132" t="s">
        <v>732</v>
      </c>
      <c r="R505" s="116"/>
      <c r="S505" s="79"/>
      <c r="T505" s="79"/>
      <c r="U505" s="79"/>
      <c r="V505" s="79"/>
      <c r="W505" s="79"/>
      <c r="X505" s="79"/>
      <c r="Y505" s="79"/>
      <c r="Z505" s="79"/>
      <c r="AA505" s="79"/>
      <c r="AC505" s="79"/>
      <c r="AD505" s="79"/>
      <c r="AE505" s="79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2:46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84">
        <v>11</v>
      </c>
      <c r="O506" s="125" t="s">
        <v>701</v>
      </c>
      <c r="P506" s="124" t="s">
        <v>710</v>
      </c>
      <c r="Q506" s="132" t="s">
        <v>193</v>
      </c>
      <c r="R506" s="116"/>
      <c r="S506" s="79"/>
      <c r="T506" s="79"/>
      <c r="U506" s="79"/>
      <c r="V506" s="79"/>
      <c r="W506" s="79"/>
      <c r="X506" s="79"/>
      <c r="Y506" s="79"/>
      <c r="Z506" s="79"/>
      <c r="AA506" s="79"/>
      <c r="AC506" s="79"/>
      <c r="AD506" s="79"/>
      <c r="AE506" s="79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2:46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84">
        <v>12</v>
      </c>
      <c r="O507" s="123" t="s">
        <v>688</v>
      </c>
      <c r="P507" s="123" t="s">
        <v>721</v>
      </c>
      <c r="Q507" s="132" t="s">
        <v>733</v>
      </c>
      <c r="R507" s="116"/>
      <c r="S507" s="79"/>
      <c r="T507" s="79"/>
      <c r="U507" s="79"/>
      <c r="V507" s="79"/>
      <c r="W507" s="79"/>
      <c r="X507" s="79"/>
      <c r="Y507" s="79"/>
      <c r="Z507" s="79"/>
      <c r="AA507" s="79"/>
      <c r="AC507" s="79"/>
      <c r="AD507" s="79"/>
      <c r="AE507" s="79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2:46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84">
        <v>13</v>
      </c>
      <c r="O508" s="125" t="s">
        <v>689</v>
      </c>
      <c r="P508" s="124" t="s">
        <v>719</v>
      </c>
      <c r="Q508" s="132" t="s">
        <v>734</v>
      </c>
      <c r="R508" s="125"/>
      <c r="S508" s="79"/>
      <c r="T508" s="79"/>
      <c r="U508" s="79"/>
      <c r="V508" s="79"/>
      <c r="W508" s="79"/>
      <c r="X508" s="79"/>
      <c r="Y508" s="79"/>
      <c r="Z508" s="79"/>
      <c r="AA508" s="79"/>
      <c r="AC508" s="79"/>
      <c r="AD508" s="79"/>
      <c r="AE508" s="79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2:46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84">
        <v>14</v>
      </c>
      <c r="O509" s="124" t="s">
        <v>690</v>
      </c>
      <c r="P509" s="124" t="s">
        <v>707</v>
      </c>
      <c r="Q509" s="132" t="s">
        <v>195</v>
      </c>
      <c r="R509" s="116"/>
      <c r="S509" s="79"/>
      <c r="T509" s="79"/>
      <c r="U509" s="79"/>
      <c r="V509" s="79"/>
      <c r="W509" s="79"/>
      <c r="X509" s="79"/>
      <c r="Y509" s="79"/>
      <c r="Z509" s="79"/>
      <c r="AA509" s="79"/>
      <c r="AC509" s="79"/>
      <c r="AD509" s="79"/>
      <c r="AE509" s="79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2:46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84">
        <v>15</v>
      </c>
      <c r="O510" s="123" t="s">
        <v>691</v>
      </c>
      <c r="P510" s="124" t="s">
        <v>714</v>
      </c>
      <c r="Q510" s="132" t="s">
        <v>735</v>
      </c>
      <c r="R510" s="116"/>
      <c r="S510" s="79"/>
      <c r="T510" s="79"/>
      <c r="U510" s="79"/>
      <c r="V510" s="79"/>
      <c r="W510" s="79"/>
      <c r="X510" s="79"/>
      <c r="Y510" s="79"/>
      <c r="Z510" s="79"/>
      <c r="AA510" s="79"/>
      <c r="AC510" s="79"/>
      <c r="AD510" s="79"/>
      <c r="AE510" s="79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2:46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84">
        <v>16</v>
      </c>
      <c r="O511" s="125" t="s">
        <v>702</v>
      </c>
      <c r="P511" s="124" t="s">
        <v>711</v>
      </c>
      <c r="Q511" s="132" t="s">
        <v>736</v>
      </c>
      <c r="R511" s="116"/>
      <c r="S511" s="79"/>
      <c r="T511" s="79"/>
      <c r="U511" s="79"/>
      <c r="V511" s="79"/>
      <c r="W511" s="79"/>
      <c r="X511" s="79"/>
      <c r="Y511" s="79"/>
      <c r="Z511" s="79"/>
      <c r="AA511" s="79"/>
      <c r="AC511" s="79"/>
      <c r="AD511" s="79"/>
      <c r="AE511" s="79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2:46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84">
        <v>17</v>
      </c>
      <c r="O512" s="123" t="s">
        <v>692</v>
      </c>
      <c r="P512" s="124" t="s">
        <v>722</v>
      </c>
      <c r="Q512" s="132" t="s">
        <v>737</v>
      </c>
      <c r="R512" s="116"/>
      <c r="S512" s="79"/>
      <c r="T512" s="79"/>
      <c r="U512" s="79"/>
      <c r="V512" s="79"/>
      <c r="W512" s="79"/>
      <c r="X512" s="79"/>
      <c r="Y512" s="79"/>
      <c r="Z512" s="79"/>
      <c r="AA512" s="79"/>
      <c r="AC512" s="79"/>
      <c r="AD512" s="79"/>
      <c r="AE512" s="79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2:46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84">
        <v>18</v>
      </c>
      <c r="O513" s="134" t="s">
        <v>703</v>
      </c>
      <c r="P513" s="124" t="s">
        <v>713</v>
      </c>
      <c r="Q513" s="132" t="s">
        <v>738</v>
      </c>
      <c r="R513" s="116"/>
      <c r="S513" s="79"/>
      <c r="T513" s="79"/>
      <c r="U513" s="79"/>
      <c r="V513" s="79"/>
      <c r="W513" s="79"/>
      <c r="X513" s="79"/>
      <c r="Y513" s="79"/>
      <c r="Z513" s="79"/>
      <c r="AA513" s="79"/>
      <c r="AC513" s="79"/>
      <c r="AD513" s="79"/>
      <c r="AE513" s="79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2:46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84">
        <v>19</v>
      </c>
      <c r="O514" s="134" t="s">
        <v>704</v>
      </c>
      <c r="P514" s="124" t="s">
        <v>716</v>
      </c>
      <c r="Q514" s="132" t="s">
        <v>739</v>
      </c>
      <c r="R514" s="116"/>
      <c r="S514" s="79"/>
      <c r="T514" s="79"/>
      <c r="U514" s="79"/>
      <c r="V514" s="79"/>
      <c r="W514" s="79"/>
      <c r="X514" s="79"/>
      <c r="Y514" s="79"/>
      <c r="Z514" s="79"/>
      <c r="AA514" s="79"/>
      <c r="AC514" s="79"/>
      <c r="AD514" s="79"/>
      <c r="AE514" s="79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2:46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84">
        <v>20</v>
      </c>
      <c r="O515" s="559" t="s">
        <v>448</v>
      </c>
      <c r="P515" s="124" t="s">
        <v>102</v>
      </c>
      <c r="Q515" s="132" t="s">
        <v>740</v>
      </c>
      <c r="R515" s="116"/>
      <c r="S515" s="79"/>
      <c r="T515" s="79"/>
      <c r="U515" s="79"/>
      <c r="V515" s="79"/>
      <c r="W515" s="79"/>
      <c r="X515" s="79"/>
      <c r="Y515" s="79"/>
      <c r="Z515" s="79"/>
      <c r="AA515" s="79"/>
      <c r="AC515" s="79"/>
      <c r="AD515" s="79"/>
      <c r="AE515" s="79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2:46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84">
        <v>21</v>
      </c>
      <c r="O516" s="123" t="s">
        <v>209</v>
      </c>
      <c r="P516" s="124" t="s">
        <v>103</v>
      </c>
      <c r="Q516" s="132" t="s">
        <v>741</v>
      </c>
      <c r="R516" s="116"/>
      <c r="S516" s="79"/>
      <c r="T516" s="79"/>
      <c r="U516" s="79"/>
      <c r="V516" s="79"/>
      <c r="W516" s="79"/>
      <c r="X516" s="79"/>
      <c r="Y516" s="79"/>
      <c r="Z516" s="79"/>
      <c r="AA516" s="79"/>
      <c r="AC516" s="79"/>
      <c r="AD516" s="79"/>
      <c r="AE516" s="79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2:46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84">
        <v>22</v>
      </c>
      <c r="O517" s="132" t="s">
        <v>705</v>
      </c>
      <c r="P517" s="124" t="s">
        <v>372</v>
      </c>
      <c r="Q517" s="132" t="s">
        <v>742</v>
      </c>
      <c r="R517" s="125"/>
      <c r="S517" s="79"/>
      <c r="T517" s="79"/>
      <c r="U517" s="79"/>
      <c r="V517" s="79"/>
      <c r="W517" s="79"/>
      <c r="X517" s="79"/>
      <c r="Y517" s="79"/>
      <c r="Z517" s="79"/>
      <c r="AA517" s="79"/>
      <c r="AC517" s="79"/>
      <c r="AD517" s="79"/>
      <c r="AE517" s="79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2:46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84">
        <v>23</v>
      </c>
      <c r="O518" s="257" t="s">
        <v>698</v>
      </c>
      <c r="P518" s="124" t="s">
        <v>373</v>
      </c>
      <c r="Q518" s="125" t="s">
        <v>743</v>
      </c>
      <c r="R518" s="116"/>
      <c r="S518" s="79"/>
      <c r="T518" s="79"/>
      <c r="U518" s="79"/>
      <c r="V518" s="79"/>
      <c r="W518" s="79"/>
      <c r="X518" s="79"/>
      <c r="Y518" s="79"/>
      <c r="Z518" s="79"/>
      <c r="AA518" s="79"/>
      <c r="AC518" s="79"/>
      <c r="AD518" s="79"/>
      <c r="AE518" s="79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2:46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84">
        <v>24</v>
      </c>
      <c r="O519" s="132" t="s">
        <v>693</v>
      </c>
      <c r="P519" s="116"/>
      <c r="Q519" s="132" t="s">
        <v>744</v>
      </c>
      <c r="R519" s="116"/>
      <c r="S519" s="79"/>
      <c r="T519" s="79"/>
      <c r="U519" s="79"/>
      <c r="V519" s="79"/>
      <c r="W519" s="79"/>
      <c r="X519" s="79"/>
      <c r="Y519" s="79"/>
      <c r="Z519" s="79"/>
      <c r="AA519" s="79"/>
      <c r="AC519" s="79"/>
      <c r="AD519" s="79"/>
      <c r="AE519" s="79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2:46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84">
        <v>25</v>
      </c>
      <c r="O520" s="123" t="s">
        <v>694</v>
      </c>
      <c r="P520" s="116"/>
      <c r="Q520" s="124" t="s">
        <v>102</v>
      </c>
      <c r="R520" s="116"/>
      <c r="S520" s="79"/>
      <c r="T520" s="79"/>
      <c r="U520" s="79"/>
      <c r="V520" s="79"/>
      <c r="W520" s="79"/>
      <c r="X520" s="79"/>
      <c r="Y520" s="79"/>
      <c r="Z520" s="79"/>
      <c r="AA520" s="79"/>
      <c r="AC520" s="79"/>
      <c r="AD520" s="79"/>
      <c r="AE520" s="79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2:46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84">
        <v>26</v>
      </c>
      <c r="O521" s="124" t="s">
        <v>102</v>
      </c>
      <c r="P521" s="116"/>
      <c r="Q521" s="124" t="s">
        <v>103</v>
      </c>
      <c r="R521" s="116"/>
      <c r="S521" s="79"/>
      <c r="T521" s="79"/>
      <c r="U521" s="79"/>
      <c r="V521" s="79"/>
      <c r="W521" s="79"/>
      <c r="X521" s="79"/>
      <c r="Y521" s="79"/>
      <c r="Z521" s="79"/>
      <c r="AA521" s="79"/>
      <c r="AC521" s="79"/>
      <c r="AD521" s="79"/>
      <c r="AE521" s="79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2:46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84">
        <v>27</v>
      </c>
      <c r="O522" s="132" t="s">
        <v>103</v>
      </c>
      <c r="P522" s="116"/>
      <c r="Q522" s="124" t="s">
        <v>372</v>
      </c>
      <c r="R522" s="116"/>
      <c r="S522" s="79"/>
      <c r="T522" s="79"/>
      <c r="U522" s="79"/>
      <c r="V522" s="79"/>
      <c r="W522" s="79"/>
      <c r="X522" s="79"/>
      <c r="Y522" s="79"/>
      <c r="Z522" s="79"/>
      <c r="AA522" s="79"/>
      <c r="AC522" s="79"/>
      <c r="AD522" s="79"/>
      <c r="AE522" s="79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2:46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84">
        <v>28</v>
      </c>
      <c r="O523" s="132" t="s">
        <v>372</v>
      </c>
      <c r="P523" s="116"/>
      <c r="Q523" s="124" t="s">
        <v>373</v>
      </c>
      <c r="R523" s="116"/>
      <c r="S523" s="79"/>
      <c r="T523" s="79"/>
      <c r="U523" s="79"/>
      <c r="V523" s="79"/>
      <c r="W523" s="79"/>
      <c r="X523" s="79"/>
      <c r="Y523" s="79"/>
      <c r="Z523" s="79"/>
      <c r="AA523" s="79"/>
      <c r="AC523" s="79"/>
      <c r="AD523" s="79"/>
      <c r="AE523" s="79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2:46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84">
        <v>29</v>
      </c>
      <c r="O524" s="132" t="s">
        <v>373</v>
      </c>
      <c r="P524" s="116"/>
      <c r="Q524" s="132"/>
      <c r="R524" s="116"/>
      <c r="S524" s="79"/>
      <c r="T524" s="79"/>
      <c r="U524" s="79"/>
      <c r="V524" s="79"/>
      <c r="W524" s="79"/>
      <c r="X524" s="79"/>
      <c r="Y524" s="79"/>
      <c r="Z524" s="79"/>
      <c r="AA524" s="79"/>
      <c r="AC524" s="79"/>
      <c r="AD524" s="79"/>
      <c r="AE524" s="79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2:46" ht="15.75" thickBo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84">
        <v>30</v>
      </c>
      <c r="O525" s="287"/>
      <c r="P525" s="288"/>
      <c r="Q525" s="296"/>
      <c r="R525" s="136"/>
      <c r="S525" s="79"/>
      <c r="T525" s="79"/>
      <c r="U525" s="79"/>
      <c r="V525" s="79"/>
      <c r="W525" s="79"/>
      <c r="X525" s="79"/>
      <c r="Y525" s="79"/>
      <c r="Z525" s="79"/>
      <c r="AA525" s="79"/>
      <c r="AC525" s="79"/>
      <c r="AD525" s="79"/>
      <c r="AE525" s="79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2:4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11"/>
      <c r="O526" s="111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C526" s="79"/>
      <c r="AD526" s="79"/>
      <c r="AE526" s="79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2:4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/>
      <c r="O527"/>
      <c r="P527"/>
      <c r="Q527"/>
      <c r="R527"/>
      <c r="S527" s="79"/>
      <c r="T527" s="79"/>
      <c r="U527" s="79"/>
      <c r="V527" s="79"/>
      <c r="W527" s="79"/>
      <c r="X527" s="79"/>
      <c r="Y527" s="79"/>
      <c r="Z527" s="79"/>
      <c r="AA527" s="79"/>
      <c r="AC527" s="79"/>
      <c r="AD527" s="79"/>
      <c r="AE527" s="79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2:4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/>
      <c r="O528"/>
      <c r="P528"/>
      <c r="Q528"/>
      <c r="R528"/>
      <c r="S528" s="79"/>
      <c r="T528" s="79"/>
      <c r="U528" s="79"/>
      <c r="V528" s="79"/>
      <c r="W528" s="79"/>
      <c r="X528" s="79"/>
      <c r="Y528" s="79"/>
      <c r="Z528" s="79"/>
      <c r="AA528" s="79"/>
      <c r="AC528" s="79"/>
      <c r="AD528" s="79"/>
      <c r="AE528" s="79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2:4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/>
      <c r="O529"/>
      <c r="P529"/>
      <c r="Q529"/>
      <c r="R529"/>
      <c r="S529" s="79"/>
      <c r="T529" s="79"/>
      <c r="U529" s="79"/>
      <c r="V529" s="79"/>
      <c r="W529" s="79"/>
      <c r="X529" s="79"/>
      <c r="Y529" s="79"/>
      <c r="Z529" s="79"/>
      <c r="AA529" s="79"/>
      <c r="AC529" s="79"/>
      <c r="AD529" s="79"/>
      <c r="AE529" s="79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2:46" ht="23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97"/>
      <c r="O530" s="297"/>
      <c r="P530" s="298" t="s">
        <v>226</v>
      </c>
      <c r="Q530" s="299"/>
      <c r="R530" s="299"/>
      <c r="S530" s="79"/>
      <c r="T530" s="79"/>
      <c r="U530" s="79"/>
      <c r="V530" s="79"/>
      <c r="W530" s="79"/>
      <c r="X530" s="79"/>
      <c r="Y530" s="79"/>
      <c r="Z530" s="79"/>
      <c r="AA530" s="79"/>
      <c r="AC530" s="79"/>
      <c r="AD530" s="79"/>
      <c r="AE530" s="79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2:46" ht="13.5" thickBo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300"/>
      <c r="O531" s="111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C531" s="79"/>
      <c r="AD531" s="79"/>
      <c r="AE531" s="79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2:46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301"/>
      <c r="O532" s="531" t="s">
        <v>41</v>
      </c>
      <c r="P532" s="525" t="s">
        <v>336</v>
      </c>
      <c r="Q532" s="531" t="s">
        <v>52</v>
      </c>
      <c r="R532" s="525" t="s">
        <v>58</v>
      </c>
      <c r="S532" s="79"/>
      <c r="T532" s="79"/>
      <c r="U532" s="79"/>
      <c r="V532" s="79"/>
      <c r="W532" s="79"/>
      <c r="X532" s="79"/>
      <c r="Y532" s="79"/>
      <c r="Z532" s="79"/>
      <c r="AA532" s="79"/>
      <c r="AC532" s="79"/>
      <c r="AD532" s="79"/>
      <c r="AE532" s="79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2:46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301">
        <v>1</v>
      </c>
      <c r="O533" s="125"/>
      <c r="P533" s="122"/>
      <c r="Q533" s="116"/>
      <c r="R533" s="116"/>
      <c r="S533" s="79"/>
      <c r="T533" s="79"/>
      <c r="U533" s="79"/>
      <c r="V533" s="79"/>
      <c r="W533" s="79"/>
      <c r="X533" s="79"/>
      <c r="Y533" s="79"/>
      <c r="Z533" s="79"/>
      <c r="AA533" s="79"/>
      <c r="AC533" s="79"/>
      <c r="AD533" s="79"/>
      <c r="AE533" s="79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2:46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301">
        <v>2</v>
      </c>
      <c r="O534" s="125" t="s">
        <v>854</v>
      </c>
      <c r="P534" s="122" t="s">
        <v>518</v>
      </c>
      <c r="Q534" s="124" t="s">
        <v>953</v>
      </c>
      <c r="R534" s="286" t="s">
        <v>724</v>
      </c>
      <c r="S534" s="79"/>
      <c r="T534" s="79"/>
      <c r="U534" s="79"/>
      <c r="V534" s="79"/>
      <c r="W534" s="79"/>
      <c r="X534" s="79"/>
      <c r="Y534" s="79"/>
      <c r="Z534" s="79"/>
      <c r="AA534" s="79"/>
      <c r="AC534" s="79"/>
      <c r="AD534" s="79"/>
      <c r="AE534" s="79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2:46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301">
        <v>3</v>
      </c>
      <c r="O535" s="125" t="s">
        <v>167</v>
      </c>
      <c r="P535" s="123" t="s">
        <v>760</v>
      </c>
      <c r="Q535" s="116" t="s">
        <v>954</v>
      </c>
      <c r="R535" s="121" t="s">
        <v>725</v>
      </c>
      <c r="S535" s="79"/>
      <c r="T535" s="79"/>
      <c r="U535" s="79"/>
      <c r="V535" s="79"/>
      <c r="W535" s="79"/>
      <c r="X535" s="79"/>
      <c r="Y535" s="79"/>
      <c r="Z535" s="79"/>
      <c r="AA535" s="79"/>
      <c r="AC535" s="79"/>
      <c r="AD535" s="79"/>
      <c r="AE535" s="79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2:46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301">
        <v>4</v>
      </c>
      <c r="O536" s="123" t="s">
        <v>168</v>
      </c>
      <c r="P536" s="122" t="s">
        <v>520</v>
      </c>
      <c r="Q536" s="116" t="s">
        <v>955</v>
      </c>
      <c r="R536" s="116" t="s">
        <v>726</v>
      </c>
      <c r="S536" s="79"/>
      <c r="T536" s="79"/>
      <c r="U536" s="79"/>
      <c r="V536" s="79"/>
      <c r="W536" s="79"/>
      <c r="X536" s="79"/>
      <c r="Y536" s="79"/>
      <c r="Z536" s="79"/>
      <c r="AA536" s="79"/>
      <c r="AC536" s="79"/>
      <c r="AD536" s="79"/>
      <c r="AE536" s="79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2:46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301">
        <v>5</v>
      </c>
      <c r="O537" s="123" t="s">
        <v>179</v>
      </c>
      <c r="P537" s="124" t="s">
        <v>521</v>
      </c>
      <c r="Q537" s="116" t="s">
        <v>956</v>
      </c>
      <c r="R537" s="116" t="s">
        <v>727</v>
      </c>
      <c r="S537" s="79"/>
      <c r="T537" s="79"/>
      <c r="U537" s="79"/>
      <c r="V537" s="79"/>
      <c r="W537" s="79"/>
      <c r="X537" s="79"/>
      <c r="Y537" s="79"/>
      <c r="Z537" s="79"/>
      <c r="AA537" s="79"/>
      <c r="AC537" s="79"/>
      <c r="AD537" s="79"/>
      <c r="AE537" s="79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2:46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301">
        <v>6</v>
      </c>
      <c r="O538" s="123" t="s">
        <v>855</v>
      </c>
      <c r="P538" s="124" t="s">
        <v>924</v>
      </c>
      <c r="Q538" s="116" t="s">
        <v>957</v>
      </c>
      <c r="R538" s="116" t="s">
        <v>728</v>
      </c>
      <c r="S538" s="79"/>
      <c r="T538" s="79"/>
      <c r="U538" s="79"/>
      <c r="V538" s="79"/>
      <c r="W538" s="79"/>
      <c r="X538" s="79"/>
      <c r="Y538" s="79"/>
      <c r="Z538" s="79"/>
      <c r="AA538" s="79"/>
      <c r="AC538" s="79"/>
      <c r="AD538" s="79"/>
      <c r="AE538" s="79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2:46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301">
        <v>7</v>
      </c>
      <c r="O539" s="123" t="s">
        <v>856</v>
      </c>
      <c r="P539" s="124" t="s">
        <v>522</v>
      </c>
      <c r="Q539" s="116" t="s">
        <v>958</v>
      </c>
      <c r="R539" s="121" t="s">
        <v>729</v>
      </c>
      <c r="S539" s="79"/>
      <c r="T539" s="79"/>
      <c r="U539" s="79"/>
      <c r="V539" s="79"/>
      <c r="W539" s="79"/>
      <c r="X539" s="79"/>
      <c r="Y539" s="79"/>
      <c r="Z539" s="79"/>
      <c r="AA539" s="79"/>
      <c r="AC539" s="79"/>
      <c r="AD539" s="79"/>
      <c r="AE539" s="79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2:46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301">
        <v>8</v>
      </c>
      <c r="O540" s="125" t="s">
        <v>857</v>
      </c>
      <c r="P540" s="124" t="s">
        <v>761</v>
      </c>
      <c r="Q540" s="116" t="s">
        <v>959</v>
      </c>
      <c r="R540" s="116" t="s">
        <v>730</v>
      </c>
      <c r="S540" s="79"/>
      <c r="T540" s="79"/>
      <c r="U540" s="79"/>
      <c r="V540" s="79"/>
      <c r="W540" s="79"/>
      <c r="X540" s="79"/>
      <c r="Y540" s="79"/>
      <c r="Z540" s="79"/>
      <c r="AA540" s="79"/>
      <c r="AC540" s="79"/>
      <c r="AD540" s="79"/>
      <c r="AE540" s="79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2:46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301">
        <v>9</v>
      </c>
      <c r="O541" s="125" t="s">
        <v>189</v>
      </c>
      <c r="P541" s="122" t="s">
        <v>762</v>
      </c>
      <c r="Q541" s="116" t="s">
        <v>960</v>
      </c>
      <c r="R541" s="121" t="s">
        <v>731</v>
      </c>
      <c r="S541" s="79"/>
      <c r="T541" s="79"/>
      <c r="U541" s="79"/>
      <c r="V541" s="79"/>
      <c r="W541" s="79"/>
      <c r="X541" s="79"/>
      <c r="Y541" s="79"/>
      <c r="Z541" s="79"/>
      <c r="AA541" s="79"/>
      <c r="AC541" s="79"/>
      <c r="AD541" s="79"/>
      <c r="AE541" s="79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2:46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301">
        <v>10</v>
      </c>
      <c r="O542" s="123" t="s">
        <v>858</v>
      </c>
      <c r="P542" s="124" t="s">
        <v>540</v>
      </c>
      <c r="Q542" s="124" t="s">
        <v>961</v>
      </c>
      <c r="R542" s="303" t="s">
        <v>732</v>
      </c>
      <c r="S542" s="79"/>
      <c r="T542" s="79"/>
      <c r="U542" s="79"/>
      <c r="V542" s="79"/>
      <c r="W542" s="79"/>
      <c r="X542" s="79"/>
      <c r="Y542" s="79"/>
      <c r="Z542" s="79"/>
      <c r="AA542" s="79"/>
      <c r="AC542" s="79"/>
      <c r="AD542" s="79"/>
      <c r="AE542" s="79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2:46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301">
        <v>11</v>
      </c>
      <c r="O543" s="124" t="s">
        <v>859</v>
      </c>
      <c r="P543" s="124" t="s">
        <v>523</v>
      </c>
      <c r="Q543" s="124" t="s">
        <v>962</v>
      </c>
      <c r="R543" s="121" t="s">
        <v>193</v>
      </c>
      <c r="S543" s="79"/>
      <c r="T543" s="79"/>
      <c r="U543" s="79"/>
      <c r="V543" s="79"/>
      <c r="W543" s="79"/>
      <c r="X543" s="79"/>
      <c r="Y543" s="79"/>
      <c r="Z543" s="79"/>
      <c r="AA543" s="79"/>
      <c r="AC543" s="79"/>
      <c r="AD543" s="79"/>
      <c r="AE543" s="79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2:46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301">
        <v>12</v>
      </c>
      <c r="O544" s="123" t="s">
        <v>860</v>
      </c>
      <c r="P544" s="124" t="s">
        <v>763</v>
      </c>
      <c r="Q544" s="116" t="s">
        <v>963</v>
      </c>
      <c r="R544" s="116" t="s">
        <v>733</v>
      </c>
      <c r="S544" s="79"/>
      <c r="T544" s="79"/>
      <c r="U544" s="79"/>
      <c r="V544" s="79"/>
      <c r="W544" s="79"/>
      <c r="X544" s="79"/>
      <c r="Y544" s="79"/>
      <c r="Z544" s="79"/>
      <c r="AA544" s="79"/>
      <c r="AC544" s="79"/>
      <c r="AD544" s="79"/>
      <c r="AE544" s="79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2:46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301">
        <v>13</v>
      </c>
      <c r="O545" s="124" t="s">
        <v>861</v>
      </c>
      <c r="P545" s="124" t="s">
        <v>524</v>
      </c>
      <c r="Q545" s="116" t="s">
        <v>964</v>
      </c>
      <c r="R545" s="116" t="s">
        <v>734</v>
      </c>
      <c r="S545" s="79"/>
      <c r="T545" s="79"/>
      <c r="U545" s="79"/>
      <c r="V545" s="79"/>
      <c r="W545" s="79"/>
      <c r="X545" s="79"/>
      <c r="Y545" s="79"/>
      <c r="Z545" s="79"/>
      <c r="AA545" s="79"/>
      <c r="AC545" s="79"/>
      <c r="AD545" s="79"/>
      <c r="AE545" s="79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2:46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301">
        <v>14</v>
      </c>
      <c r="O546" s="125" t="s">
        <v>862</v>
      </c>
      <c r="P546" s="124" t="s">
        <v>525</v>
      </c>
      <c r="Q546" s="116" t="s">
        <v>965</v>
      </c>
      <c r="R546" s="124" t="s">
        <v>195</v>
      </c>
      <c r="S546" s="79"/>
      <c r="T546" s="79"/>
      <c r="U546" s="79"/>
      <c r="V546" s="79"/>
      <c r="W546" s="79"/>
      <c r="X546" s="79"/>
      <c r="Y546" s="79"/>
      <c r="Z546" s="79"/>
      <c r="AA546" s="79"/>
      <c r="AC546" s="79"/>
      <c r="AD546" s="79"/>
      <c r="AE546" s="79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2:46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301">
        <v>15</v>
      </c>
      <c r="O547" s="124" t="s">
        <v>863</v>
      </c>
      <c r="P547" s="123" t="s">
        <v>526</v>
      </c>
      <c r="Q547" s="116" t="s">
        <v>966</v>
      </c>
      <c r="R547" s="124" t="s">
        <v>735</v>
      </c>
      <c r="S547" s="79"/>
      <c r="T547" s="79"/>
      <c r="U547" s="79"/>
      <c r="V547" s="79"/>
      <c r="W547" s="79"/>
      <c r="X547" s="79"/>
      <c r="Y547" s="79"/>
      <c r="Z547" s="79"/>
      <c r="AA547" s="79"/>
      <c r="AC547" s="79"/>
      <c r="AD547" s="79"/>
      <c r="AE547" s="79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2:46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301">
        <v>16</v>
      </c>
      <c r="O548" s="123" t="s">
        <v>864</v>
      </c>
      <c r="P548" s="124" t="s">
        <v>534</v>
      </c>
      <c r="Q548" s="116" t="s">
        <v>967</v>
      </c>
      <c r="R548" s="116" t="s">
        <v>736</v>
      </c>
      <c r="S548" s="79"/>
      <c r="T548" s="79"/>
      <c r="U548" s="79"/>
      <c r="V548" s="79"/>
      <c r="W548" s="79"/>
      <c r="X548" s="79"/>
      <c r="Y548" s="79"/>
      <c r="Z548" s="79"/>
      <c r="AA548" s="79"/>
      <c r="AC548" s="79"/>
      <c r="AD548" s="79"/>
      <c r="AE548" s="79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2:46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301">
        <v>17</v>
      </c>
      <c r="O549" s="124" t="s">
        <v>865</v>
      </c>
      <c r="P549" s="124" t="s">
        <v>764</v>
      </c>
      <c r="Q549" s="124" t="s">
        <v>968</v>
      </c>
      <c r="R549" s="116" t="s">
        <v>737</v>
      </c>
      <c r="S549" s="79"/>
      <c r="T549" s="79"/>
      <c r="U549" s="79"/>
      <c r="V549" s="79"/>
      <c r="W549" s="79"/>
      <c r="X549" s="79"/>
      <c r="Y549" s="79"/>
      <c r="Z549" s="79"/>
      <c r="AA549" s="79"/>
      <c r="AC549" s="79"/>
      <c r="AD549" s="79"/>
      <c r="AE549" s="79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2:46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301">
        <v>18</v>
      </c>
      <c r="O550" s="124" t="s">
        <v>866</v>
      </c>
      <c r="P550" s="124" t="s">
        <v>527</v>
      </c>
      <c r="Q550" s="124" t="s">
        <v>969</v>
      </c>
      <c r="R550" s="116" t="s">
        <v>738</v>
      </c>
      <c r="S550" s="79"/>
      <c r="T550" s="79"/>
      <c r="U550" s="79"/>
      <c r="V550" s="79"/>
      <c r="W550" s="79"/>
      <c r="X550" s="79"/>
      <c r="Y550" s="79"/>
      <c r="Z550" s="79"/>
      <c r="AA550" s="79"/>
      <c r="AC550" s="79"/>
      <c r="AD550" s="79"/>
      <c r="AE550" s="79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2:46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301">
        <v>19</v>
      </c>
      <c r="O551" s="132" t="s">
        <v>219</v>
      </c>
      <c r="P551" s="124" t="s">
        <v>185</v>
      </c>
      <c r="Q551" s="123" t="s">
        <v>970</v>
      </c>
      <c r="R551" s="124" t="s">
        <v>739</v>
      </c>
      <c r="S551" s="79"/>
      <c r="T551" s="79"/>
      <c r="U551" s="79"/>
      <c r="V551" s="79"/>
      <c r="W551" s="79"/>
      <c r="X551" s="79"/>
      <c r="Y551" s="79"/>
      <c r="Z551" s="79"/>
      <c r="AA551" s="79"/>
      <c r="AC551" s="79"/>
      <c r="AD551" s="79"/>
      <c r="AE551" s="79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2:46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301">
        <v>20</v>
      </c>
      <c r="O552" s="125" t="s">
        <v>102</v>
      </c>
      <c r="P552" s="124" t="s">
        <v>765</v>
      </c>
      <c r="Q552" s="124" t="s">
        <v>971</v>
      </c>
      <c r="R552" s="123" t="s">
        <v>740</v>
      </c>
      <c r="S552" s="79"/>
      <c r="T552" s="79"/>
      <c r="U552" s="79"/>
      <c r="V552" s="79"/>
      <c r="W552" s="79"/>
      <c r="X552" s="79"/>
      <c r="Y552" s="79"/>
      <c r="Z552" s="79"/>
      <c r="AA552" s="79"/>
      <c r="AC552" s="79"/>
      <c r="AD552" s="79"/>
      <c r="AE552" s="79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2:46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301">
        <v>21</v>
      </c>
      <c r="O553" s="125" t="s">
        <v>103</v>
      </c>
      <c r="P553" s="124" t="s">
        <v>528</v>
      </c>
      <c r="Q553" s="124" t="s">
        <v>102</v>
      </c>
      <c r="R553" s="124" t="s">
        <v>741</v>
      </c>
      <c r="S553" s="79"/>
      <c r="T553" s="79"/>
      <c r="U553" s="79"/>
      <c r="V553" s="79"/>
      <c r="W553" s="79"/>
      <c r="X553" s="79"/>
      <c r="Y553" s="79"/>
      <c r="Z553" s="79"/>
      <c r="AA553" s="79"/>
      <c r="AC553" s="79"/>
      <c r="AD553" s="79"/>
      <c r="AE553" s="79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2:46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301">
        <v>22</v>
      </c>
      <c r="O554" s="125" t="s">
        <v>372</v>
      </c>
      <c r="P554" s="122" t="s">
        <v>766</v>
      </c>
      <c r="Q554" s="124" t="s">
        <v>103</v>
      </c>
      <c r="R554" s="304" t="s">
        <v>742</v>
      </c>
      <c r="S554" s="79"/>
      <c r="T554" s="79"/>
      <c r="U554" s="79"/>
      <c r="V554" s="79"/>
      <c r="W554" s="79"/>
      <c r="X554" s="79"/>
      <c r="Y554" s="79"/>
      <c r="Z554" s="79"/>
      <c r="AA554" s="79"/>
      <c r="AC554" s="79"/>
      <c r="AD554" s="79"/>
      <c r="AE554" s="79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2:46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301">
        <v>23</v>
      </c>
      <c r="O555" s="125" t="s">
        <v>373</v>
      </c>
      <c r="P555" s="123" t="s">
        <v>191</v>
      </c>
      <c r="Q555" s="116" t="s">
        <v>372</v>
      </c>
      <c r="R555" s="116" t="s">
        <v>743</v>
      </c>
      <c r="S555" s="79"/>
      <c r="T555" s="79"/>
      <c r="U555" s="79"/>
      <c r="V555" s="79"/>
      <c r="W555" s="79"/>
      <c r="X555" s="79"/>
      <c r="Y555" s="79"/>
      <c r="Z555" s="79"/>
      <c r="AA555" s="79"/>
      <c r="AC555" s="79"/>
      <c r="AD555" s="79"/>
      <c r="AE555" s="79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2:46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301">
        <v>24</v>
      </c>
      <c r="O556" s="125"/>
      <c r="P556" s="124" t="s">
        <v>767</v>
      </c>
      <c r="Q556" s="116" t="s">
        <v>373</v>
      </c>
      <c r="R556" s="116" t="s">
        <v>744</v>
      </c>
      <c r="S556" s="79"/>
      <c r="T556" s="79"/>
      <c r="U556" s="79"/>
      <c r="V556" s="79"/>
      <c r="W556" s="79"/>
      <c r="X556" s="79"/>
      <c r="Y556" s="79"/>
      <c r="Z556" s="79"/>
      <c r="AA556" s="79"/>
      <c r="AC556" s="79"/>
      <c r="AD556" s="79"/>
      <c r="AE556" s="79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2:46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301">
        <v>25</v>
      </c>
      <c r="O557" s="125"/>
      <c r="P557" s="124" t="s">
        <v>529</v>
      </c>
      <c r="Q557" s="116"/>
      <c r="R557" s="125" t="s">
        <v>102</v>
      </c>
      <c r="S557" s="79"/>
      <c r="T557" s="79"/>
      <c r="U557" s="79"/>
      <c r="V557" s="79"/>
      <c r="W557" s="79"/>
      <c r="X557" s="79"/>
      <c r="Y557" s="79"/>
      <c r="Z557" s="79"/>
      <c r="AA557" s="79"/>
      <c r="AC557" s="79"/>
      <c r="AD557" s="79"/>
      <c r="AE557" s="79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2:46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301">
        <v>26</v>
      </c>
      <c r="O558" s="125"/>
      <c r="P558" s="124" t="s">
        <v>530</v>
      </c>
      <c r="Q558" s="116"/>
      <c r="R558" s="125" t="s">
        <v>103</v>
      </c>
      <c r="S558" s="79"/>
      <c r="T558" s="79"/>
      <c r="U558" s="79"/>
      <c r="V558" s="79"/>
      <c r="W558" s="79"/>
      <c r="X558" s="79"/>
      <c r="Y558" s="79"/>
      <c r="Z558" s="79"/>
      <c r="AA558" s="79"/>
      <c r="AC558" s="79"/>
      <c r="AD558" s="79"/>
      <c r="AE558" s="79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2:46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301">
        <v>27</v>
      </c>
      <c r="O559" s="125"/>
      <c r="P559" s="124" t="s">
        <v>541</v>
      </c>
      <c r="Q559" s="116"/>
      <c r="R559" s="125" t="s">
        <v>372</v>
      </c>
      <c r="S559" s="79"/>
      <c r="T559" s="79"/>
      <c r="U559" s="79"/>
      <c r="V559" s="79"/>
      <c r="W559" s="79"/>
      <c r="X559" s="79"/>
      <c r="Y559" s="79"/>
      <c r="Z559" s="79"/>
      <c r="AA559" s="79"/>
      <c r="AC559" s="79"/>
      <c r="AD559" s="79"/>
      <c r="AE559" s="79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2:46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301">
        <v>28</v>
      </c>
      <c r="O560" s="125"/>
      <c r="P560" s="124" t="s">
        <v>194</v>
      </c>
      <c r="Q560" s="116"/>
      <c r="R560" s="125" t="s">
        <v>373</v>
      </c>
      <c r="S560" s="79"/>
      <c r="T560" s="79"/>
      <c r="U560" s="79"/>
      <c r="V560" s="79"/>
      <c r="W560" s="79"/>
      <c r="X560" s="79"/>
      <c r="Y560" s="79"/>
      <c r="Z560" s="79"/>
      <c r="AA560" s="79"/>
      <c r="AC560" s="79"/>
      <c r="AD560" s="79"/>
      <c r="AE560" s="79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2:46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301">
        <v>29</v>
      </c>
      <c r="O561" s="125"/>
      <c r="P561" s="124" t="s">
        <v>462</v>
      </c>
      <c r="Q561" s="116"/>
      <c r="R561" s="116"/>
      <c r="S561" s="79"/>
      <c r="T561" s="79"/>
      <c r="U561" s="79"/>
      <c r="V561" s="79"/>
      <c r="W561" s="79"/>
      <c r="X561" s="79"/>
      <c r="Y561" s="79"/>
      <c r="Z561" s="79"/>
      <c r="AA561" s="79"/>
      <c r="AC561" s="79"/>
      <c r="AD561" s="79"/>
      <c r="AE561" s="79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2:46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301">
        <v>30</v>
      </c>
      <c r="O562" s="125"/>
      <c r="P562" s="124" t="s">
        <v>768</v>
      </c>
      <c r="Q562" s="116"/>
      <c r="R562" s="116"/>
      <c r="S562" s="79"/>
      <c r="T562" s="79"/>
      <c r="U562" s="79"/>
      <c r="V562" s="79"/>
      <c r="W562" s="79"/>
      <c r="X562" s="79"/>
      <c r="Y562" s="79"/>
      <c r="Z562" s="79"/>
      <c r="AA562" s="79"/>
      <c r="AC562" s="79"/>
      <c r="AD562" s="79"/>
      <c r="AE562" s="79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2:46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301">
        <v>31</v>
      </c>
      <c r="O563" s="125"/>
      <c r="P563" s="124" t="s">
        <v>769</v>
      </c>
      <c r="Q563" s="116"/>
      <c r="R563" s="116"/>
      <c r="S563" s="79"/>
      <c r="T563" s="79"/>
      <c r="U563" s="79"/>
      <c r="V563" s="79"/>
      <c r="W563" s="79"/>
      <c r="X563" s="79"/>
      <c r="Y563" s="79"/>
      <c r="Z563" s="79"/>
      <c r="AA563" s="79"/>
      <c r="AC563" s="79"/>
      <c r="AD563" s="79"/>
      <c r="AE563" s="79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2:46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301">
        <v>32</v>
      </c>
      <c r="O564" s="125"/>
      <c r="P564" s="124" t="s">
        <v>531</v>
      </c>
      <c r="Q564" s="116"/>
      <c r="R564" s="116"/>
      <c r="S564" s="79"/>
      <c r="T564" s="79"/>
      <c r="U564" s="79"/>
      <c r="V564" s="79"/>
      <c r="W564" s="79"/>
      <c r="X564" s="79"/>
      <c r="Y564" s="79"/>
      <c r="Z564" s="79"/>
      <c r="AA564" s="79"/>
      <c r="AC564" s="79"/>
      <c r="AD564" s="79"/>
      <c r="AE564" s="79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2:46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301">
        <v>33</v>
      </c>
      <c r="O565" s="125"/>
      <c r="P565" s="124" t="s">
        <v>532</v>
      </c>
      <c r="Q565" s="116"/>
      <c r="R565" s="116"/>
      <c r="S565" s="79"/>
      <c r="T565" s="79"/>
      <c r="U565" s="79"/>
      <c r="V565" s="79"/>
      <c r="W565" s="79"/>
      <c r="X565" s="79"/>
      <c r="Y565" s="79"/>
      <c r="Z565" s="79"/>
      <c r="AA565" s="79"/>
      <c r="AC565" s="79"/>
      <c r="AD565" s="79"/>
      <c r="AE565" s="79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2:46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301">
        <v>34</v>
      </c>
      <c r="O566" s="125"/>
      <c r="P566" s="124" t="s">
        <v>533</v>
      </c>
      <c r="Q566" s="116"/>
      <c r="R566" s="116"/>
      <c r="S566" s="79"/>
      <c r="T566" s="79"/>
      <c r="U566" s="79"/>
      <c r="V566" s="79"/>
      <c r="W566" s="79"/>
      <c r="X566" s="79"/>
      <c r="Y566" s="79"/>
      <c r="Z566" s="79"/>
      <c r="AA566" s="79"/>
      <c r="AC566" s="79"/>
      <c r="AD566" s="79"/>
      <c r="AE566" s="79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2:46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301">
        <v>35</v>
      </c>
      <c r="O567" s="132"/>
      <c r="P567" s="124" t="s">
        <v>535</v>
      </c>
      <c r="Q567" s="116"/>
      <c r="R567" s="116"/>
      <c r="S567" s="79"/>
      <c r="T567" s="79"/>
      <c r="U567" s="79"/>
      <c r="V567" s="79"/>
      <c r="W567" s="79"/>
      <c r="X567" s="79"/>
      <c r="Y567" s="79"/>
      <c r="Z567" s="79"/>
      <c r="AA567" s="79"/>
      <c r="AC567" s="79"/>
      <c r="AD567" s="79"/>
      <c r="AE567" s="79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2:46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301">
        <v>36</v>
      </c>
      <c r="O568" s="132"/>
      <c r="P568" s="124" t="s">
        <v>536</v>
      </c>
      <c r="Q568" s="116"/>
      <c r="R568" s="116"/>
      <c r="S568" s="79"/>
      <c r="T568" s="79"/>
      <c r="U568" s="79"/>
      <c r="V568" s="79"/>
      <c r="W568" s="79"/>
      <c r="X568" s="79"/>
      <c r="Y568" s="79"/>
      <c r="Z568" s="79"/>
      <c r="AA568" s="79"/>
      <c r="AC568" s="79"/>
      <c r="AD568" s="79"/>
      <c r="AE568" s="79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2:46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301">
        <v>37</v>
      </c>
      <c r="O569" s="132"/>
      <c r="P569" s="124" t="s">
        <v>537</v>
      </c>
      <c r="Q569" s="116"/>
      <c r="R569" s="116"/>
      <c r="S569" s="79"/>
      <c r="T569" s="79"/>
      <c r="U569" s="79"/>
      <c r="V569" s="79"/>
      <c r="W569" s="79"/>
      <c r="X569" s="79"/>
      <c r="Y569" s="79"/>
      <c r="Z569" s="79"/>
      <c r="AA569" s="79"/>
      <c r="AC569" s="79"/>
      <c r="AD569" s="79"/>
      <c r="AE569" s="79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2:46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301">
        <v>38</v>
      </c>
      <c r="O570" s="132"/>
      <c r="P570" s="124" t="s">
        <v>538</v>
      </c>
      <c r="Q570" s="116"/>
      <c r="R570" s="116"/>
      <c r="S570" s="79"/>
      <c r="T570" s="79"/>
      <c r="U570" s="79"/>
      <c r="V570" s="79"/>
      <c r="W570" s="79"/>
      <c r="X570" s="79"/>
      <c r="Y570" s="79"/>
      <c r="Z570" s="79"/>
      <c r="AA570" s="79"/>
      <c r="AC570" s="79"/>
      <c r="AD570" s="79"/>
      <c r="AE570" s="79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2:46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301">
        <v>39</v>
      </c>
      <c r="O571" s="132"/>
      <c r="P571" s="124" t="s">
        <v>772</v>
      </c>
      <c r="Q571" s="116"/>
      <c r="R571" s="116"/>
      <c r="S571" s="79"/>
      <c r="T571" s="79"/>
      <c r="U571" s="79"/>
      <c r="V571" s="79"/>
      <c r="W571" s="79"/>
      <c r="X571" s="79"/>
      <c r="Y571" s="79"/>
      <c r="Z571" s="79"/>
      <c r="AA571" s="79"/>
      <c r="AC571" s="79"/>
      <c r="AD571" s="79"/>
      <c r="AE571" s="79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2:46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301">
        <v>40</v>
      </c>
      <c r="O572" s="132"/>
      <c r="P572" s="124" t="s">
        <v>542</v>
      </c>
      <c r="Q572" s="116"/>
      <c r="R572" s="116"/>
      <c r="S572" s="79"/>
      <c r="T572" s="79"/>
      <c r="U572" s="79"/>
      <c r="V572" s="79"/>
      <c r="W572" s="79"/>
      <c r="X572" s="79"/>
      <c r="Y572" s="79"/>
      <c r="Z572" s="79"/>
      <c r="AA572" s="79"/>
      <c r="AC572" s="79"/>
      <c r="AD572" s="79"/>
      <c r="AE572" s="79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2:46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301">
        <v>41</v>
      </c>
      <c r="O573" s="132"/>
      <c r="P573" s="124" t="s">
        <v>770</v>
      </c>
      <c r="Q573" s="116"/>
      <c r="R573" s="116"/>
      <c r="S573" s="79"/>
      <c r="T573" s="79"/>
      <c r="U573" s="79"/>
      <c r="V573" s="79"/>
      <c r="W573" s="79"/>
      <c r="X573" s="79"/>
      <c r="Y573" s="79"/>
      <c r="Z573" s="79"/>
      <c r="AA573" s="79"/>
      <c r="AC573" s="79"/>
      <c r="AD573" s="79"/>
      <c r="AE573" s="79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2:46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301">
        <v>42</v>
      </c>
      <c r="O574" s="132"/>
      <c r="P574" s="124" t="s">
        <v>102</v>
      </c>
      <c r="Q574" s="116"/>
      <c r="R574" s="116"/>
      <c r="S574" s="79"/>
      <c r="T574" s="79"/>
      <c r="U574" s="79"/>
      <c r="V574" s="79"/>
      <c r="W574" s="79"/>
      <c r="X574" s="79"/>
      <c r="Y574" s="79"/>
      <c r="Z574" s="79"/>
      <c r="AA574" s="79"/>
      <c r="AC574" s="79"/>
      <c r="AD574" s="79"/>
      <c r="AE574" s="79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2:46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301">
        <v>43</v>
      </c>
      <c r="O575" s="132"/>
      <c r="P575" s="124" t="s">
        <v>103</v>
      </c>
      <c r="Q575" s="116"/>
      <c r="R575" s="116"/>
      <c r="S575" s="79"/>
      <c r="T575" s="79"/>
      <c r="U575" s="79"/>
      <c r="V575" s="79"/>
      <c r="W575" s="79"/>
      <c r="X575" s="79"/>
      <c r="Y575" s="79"/>
      <c r="Z575" s="79"/>
      <c r="AA575" s="79"/>
      <c r="AC575" s="79"/>
      <c r="AD575" s="79"/>
      <c r="AE575" s="79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2:46" ht="15.75" thickBo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301">
        <v>44</v>
      </c>
      <c r="O576" s="287"/>
      <c r="P576" s="289"/>
      <c r="Q576" s="136"/>
      <c r="R576" s="136"/>
      <c r="S576" s="79"/>
      <c r="T576" s="79"/>
      <c r="U576" s="79"/>
      <c r="V576" s="79"/>
      <c r="W576" s="79"/>
      <c r="X576" s="79"/>
      <c r="Y576" s="79"/>
      <c r="Z576" s="79"/>
      <c r="AA576" s="79"/>
      <c r="AC576" s="79"/>
      <c r="AD576" s="79"/>
      <c r="AE576" s="79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2:46" ht="13.5" thickBo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301"/>
      <c r="O577" s="111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C577" s="79"/>
      <c r="AD577" s="79"/>
      <c r="AE577" s="79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2:46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301"/>
      <c r="O578" s="531" t="s">
        <v>63</v>
      </c>
      <c r="P578" s="525" t="s">
        <v>77</v>
      </c>
      <c r="Q578" s="531" t="s">
        <v>78</v>
      </c>
      <c r="R578" s="525" t="s">
        <v>337</v>
      </c>
      <c r="S578" s="79"/>
      <c r="T578" s="79"/>
      <c r="U578" s="79"/>
      <c r="V578" s="79"/>
      <c r="W578" s="79"/>
      <c r="X578" s="79"/>
      <c r="Y578" s="79"/>
      <c r="Z578" s="79"/>
      <c r="AA578" s="79"/>
      <c r="AC578" s="79"/>
      <c r="AD578" s="79"/>
      <c r="AE578" s="79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2:46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301">
        <v>1</v>
      </c>
      <c r="O579" s="116"/>
      <c r="P579" s="116"/>
      <c r="Q579" s="116"/>
      <c r="R579" s="121"/>
      <c r="S579" s="79"/>
      <c r="T579" s="79"/>
      <c r="U579" s="79"/>
      <c r="V579" s="79"/>
      <c r="W579" s="79"/>
      <c r="X579" s="79"/>
      <c r="Y579" s="79"/>
      <c r="Z579" s="79"/>
      <c r="AA579" s="79"/>
      <c r="AC579" s="79"/>
      <c r="AD579" s="79"/>
      <c r="AE579" s="79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2:46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301">
        <v>2</v>
      </c>
      <c r="O580" s="116" t="s">
        <v>745</v>
      </c>
      <c r="P580" s="124" t="s">
        <v>815</v>
      </c>
      <c r="Q580" s="123" t="s">
        <v>383</v>
      </c>
      <c r="R580" s="121" t="s">
        <v>775</v>
      </c>
      <c r="S580" s="79"/>
      <c r="T580" s="79"/>
      <c r="U580" s="79"/>
      <c r="V580" s="79"/>
      <c r="W580" s="79"/>
      <c r="X580" s="79"/>
      <c r="Y580" s="79"/>
      <c r="Z580" s="79"/>
      <c r="AA580" s="79"/>
      <c r="AC580" s="79"/>
      <c r="AD580" s="79"/>
      <c r="AE580" s="79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spans="2:46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301">
        <v>3</v>
      </c>
      <c r="O581" s="116" t="s">
        <v>746</v>
      </c>
      <c r="P581" s="124" t="s">
        <v>796</v>
      </c>
      <c r="Q581" s="116" t="s">
        <v>111</v>
      </c>
      <c r="R581" s="121" t="s">
        <v>773</v>
      </c>
      <c r="S581" s="79"/>
      <c r="T581" s="79"/>
      <c r="U581" s="79"/>
      <c r="V581" s="79"/>
      <c r="W581" s="79"/>
      <c r="X581" s="79"/>
      <c r="Y581" s="79"/>
      <c r="Z581" s="79"/>
      <c r="AA581" s="79"/>
      <c r="AC581" s="79"/>
      <c r="AD581" s="79"/>
      <c r="AE581" s="79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spans="2:46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301">
        <v>4</v>
      </c>
      <c r="O582" s="116" t="s">
        <v>747</v>
      </c>
      <c r="P582" s="124" t="s">
        <v>816</v>
      </c>
      <c r="Q582" s="124" t="s">
        <v>382</v>
      </c>
      <c r="R582" s="116" t="s">
        <v>784</v>
      </c>
      <c r="S582" s="79"/>
      <c r="T582" s="79"/>
      <c r="U582" s="79"/>
      <c r="V582" s="79"/>
      <c r="W582" s="79"/>
      <c r="X582" s="79"/>
      <c r="Y582" s="79"/>
      <c r="Z582" s="79"/>
      <c r="AA582" s="79"/>
      <c r="AC582" s="79"/>
      <c r="AD582" s="79"/>
      <c r="AE582" s="79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spans="2:46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301">
        <v>5</v>
      </c>
      <c r="O583" s="116" t="s">
        <v>748</v>
      </c>
      <c r="P583" s="116" t="s">
        <v>803</v>
      </c>
      <c r="Q583" s="116" t="s">
        <v>389</v>
      </c>
      <c r="R583" s="116" t="s">
        <v>795</v>
      </c>
      <c r="S583" s="79"/>
      <c r="T583" s="79"/>
      <c r="U583" s="79"/>
      <c r="V583" s="79"/>
      <c r="W583" s="79"/>
      <c r="X583" s="79"/>
      <c r="Y583" s="79"/>
      <c r="Z583" s="79"/>
      <c r="AA583" s="79"/>
      <c r="AC583" s="79"/>
      <c r="AD583" s="79"/>
      <c r="AE583" s="79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spans="2:46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301">
        <v>6</v>
      </c>
      <c r="O584" s="116" t="s">
        <v>749</v>
      </c>
      <c r="P584" s="124" t="s">
        <v>804</v>
      </c>
      <c r="Q584" s="116" t="s">
        <v>889</v>
      </c>
      <c r="R584" s="116" t="s">
        <v>783</v>
      </c>
      <c r="S584" s="79"/>
      <c r="T584" s="79"/>
      <c r="U584" s="79"/>
      <c r="V584" s="79"/>
      <c r="W584" s="79"/>
      <c r="X584" s="79"/>
      <c r="Y584" s="79"/>
      <c r="Z584" s="79"/>
      <c r="AA584" s="79"/>
      <c r="AC584" s="79"/>
      <c r="AD584" s="79"/>
      <c r="AE584" s="79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spans="2:46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301">
        <v>7</v>
      </c>
      <c r="O585" s="116" t="s">
        <v>750</v>
      </c>
      <c r="P585" s="124" t="s">
        <v>805</v>
      </c>
      <c r="Q585" s="124" t="s">
        <v>377</v>
      </c>
      <c r="R585" s="116" t="s">
        <v>791</v>
      </c>
      <c r="S585" s="79"/>
      <c r="T585" s="79"/>
      <c r="U585" s="79"/>
      <c r="V585" s="79"/>
      <c r="W585" s="79"/>
      <c r="X585" s="79"/>
      <c r="Y585" s="79"/>
      <c r="Z585" s="79"/>
      <c r="AA585" s="79"/>
      <c r="AC585" s="79"/>
      <c r="AD585" s="79"/>
      <c r="AE585" s="79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spans="2:46" ht="1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301">
        <v>8</v>
      </c>
      <c r="O586" s="124" t="s">
        <v>752</v>
      </c>
      <c r="P586" s="122" t="s">
        <v>811</v>
      </c>
      <c r="Q586" s="303" t="s">
        <v>384</v>
      </c>
      <c r="R586" s="116" t="s">
        <v>780</v>
      </c>
      <c r="S586" s="79"/>
      <c r="T586" s="79"/>
      <c r="U586" s="79"/>
      <c r="V586" s="79"/>
      <c r="W586" s="79"/>
      <c r="X586" s="79"/>
      <c r="Y586" s="79"/>
      <c r="Z586" s="79"/>
      <c r="AA586" s="79"/>
      <c r="AC586" s="79"/>
      <c r="AD586" s="79"/>
      <c r="AE586" s="79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2:46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301">
        <v>9</v>
      </c>
      <c r="O587" s="124" t="s">
        <v>751</v>
      </c>
      <c r="P587" s="123" t="s">
        <v>806</v>
      </c>
      <c r="Q587" s="116" t="s">
        <v>376</v>
      </c>
      <c r="R587" s="132" t="s">
        <v>792</v>
      </c>
      <c r="S587" s="79"/>
      <c r="T587" s="79"/>
      <c r="U587" s="79"/>
      <c r="V587" s="79"/>
      <c r="W587" s="79"/>
      <c r="X587" s="79"/>
      <c r="Y587" s="79"/>
      <c r="Z587" s="79"/>
      <c r="AA587" s="79"/>
      <c r="AC587" s="79"/>
      <c r="AD587" s="79"/>
      <c r="AE587" s="79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2:46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301">
        <v>10</v>
      </c>
      <c r="O588" s="124" t="s">
        <v>586</v>
      </c>
      <c r="P588" s="123" t="s">
        <v>585</v>
      </c>
      <c r="Q588" s="116" t="s">
        <v>113</v>
      </c>
      <c r="R588" s="116" t="s">
        <v>776</v>
      </c>
      <c r="S588" s="79"/>
      <c r="T588" s="79"/>
      <c r="U588" s="79"/>
      <c r="V588" s="79"/>
      <c r="W588" s="79"/>
      <c r="X588" s="79"/>
      <c r="Y588" s="79"/>
      <c r="Z588" s="79"/>
      <c r="AA588" s="79"/>
      <c r="AC588" s="79"/>
      <c r="AD588" s="79"/>
      <c r="AE588" s="79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2:46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301">
        <v>11</v>
      </c>
      <c r="O589" s="124" t="s">
        <v>753</v>
      </c>
      <c r="P589" s="124" t="s">
        <v>807</v>
      </c>
      <c r="Q589" s="123" t="s">
        <v>114</v>
      </c>
      <c r="R589" s="116" t="s">
        <v>786</v>
      </c>
      <c r="S589" s="79"/>
      <c r="T589" s="79"/>
      <c r="U589" s="79"/>
      <c r="V589" s="79"/>
      <c r="W589" s="79"/>
      <c r="X589" s="79"/>
      <c r="Y589" s="79"/>
      <c r="Z589" s="79"/>
      <c r="AA589" s="79"/>
      <c r="AC589" s="79"/>
      <c r="AD589" s="79"/>
      <c r="AE589" s="79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2:46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301">
        <v>12</v>
      </c>
      <c r="O590" s="124" t="s">
        <v>754</v>
      </c>
      <c r="P590" s="124" t="s">
        <v>797</v>
      </c>
      <c r="Q590" s="116" t="s">
        <v>390</v>
      </c>
      <c r="R590" s="116" t="s">
        <v>789</v>
      </c>
      <c r="S590" s="79"/>
      <c r="T590" s="79"/>
      <c r="U590" s="79"/>
      <c r="V590" s="79"/>
      <c r="W590" s="79"/>
      <c r="X590" s="79"/>
      <c r="Y590" s="79"/>
      <c r="Z590" s="79"/>
      <c r="AA590" s="79"/>
      <c r="AC590" s="79"/>
      <c r="AD590" s="79"/>
      <c r="AE590" s="79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2:46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301">
        <v>13</v>
      </c>
      <c r="O591" s="116" t="s">
        <v>755</v>
      </c>
      <c r="P591" s="122" t="s">
        <v>812</v>
      </c>
      <c r="Q591" s="116" t="s">
        <v>378</v>
      </c>
      <c r="R591" s="123" t="s">
        <v>793</v>
      </c>
      <c r="S591" s="79"/>
      <c r="T591" s="79"/>
      <c r="U591" s="79"/>
      <c r="V591" s="79"/>
      <c r="W591" s="79"/>
      <c r="X591" s="79"/>
      <c r="Y591" s="79"/>
      <c r="Z591" s="79"/>
      <c r="AA591" s="79"/>
      <c r="AC591" s="79"/>
      <c r="AD591" s="79"/>
      <c r="AE591" s="79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2:46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301">
        <v>14</v>
      </c>
      <c r="O592" s="124" t="s">
        <v>756</v>
      </c>
      <c r="P592" s="290" t="s">
        <v>813</v>
      </c>
      <c r="Q592" s="116" t="s">
        <v>374</v>
      </c>
      <c r="R592" s="116" t="s">
        <v>777</v>
      </c>
      <c r="S592" s="79"/>
      <c r="T592" s="79"/>
      <c r="U592" s="79"/>
      <c r="V592" s="79"/>
      <c r="W592" s="79"/>
      <c r="X592" s="79"/>
      <c r="Y592" s="79"/>
      <c r="Z592" s="79"/>
      <c r="AA592" s="79"/>
      <c r="AC592" s="79"/>
      <c r="AD592" s="79"/>
      <c r="AE592" s="79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2:46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301">
        <v>15</v>
      </c>
      <c r="O593" s="116" t="s">
        <v>757</v>
      </c>
      <c r="P593" s="124" t="s">
        <v>590</v>
      </c>
      <c r="Q593" s="116" t="s">
        <v>387</v>
      </c>
      <c r="R593" s="116" t="s">
        <v>794</v>
      </c>
      <c r="S593" s="79"/>
      <c r="T593" s="79"/>
      <c r="U593" s="79"/>
      <c r="V593" s="79"/>
      <c r="W593" s="79"/>
      <c r="X593" s="79"/>
      <c r="Y593" s="79"/>
      <c r="Z593" s="79"/>
      <c r="AA593" s="79"/>
      <c r="AC593" s="79"/>
      <c r="AD593" s="79"/>
      <c r="AE593" s="79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2:46" ht="1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301">
        <v>16</v>
      </c>
      <c r="O594" s="124" t="s">
        <v>758</v>
      </c>
      <c r="P594" s="291" t="s">
        <v>591</v>
      </c>
      <c r="Q594" s="303" t="s">
        <v>385</v>
      </c>
      <c r="R594" s="124" t="s">
        <v>778</v>
      </c>
      <c r="S594" s="79"/>
      <c r="T594" s="79"/>
      <c r="U594" s="79"/>
      <c r="V594" s="79"/>
      <c r="W594" s="79"/>
      <c r="X594" s="79"/>
      <c r="Y594" s="79"/>
      <c r="Z594" s="79"/>
      <c r="AA594" s="79"/>
      <c r="AC594" s="79"/>
      <c r="AD594" s="79"/>
      <c r="AE594" s="79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2:46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301">
        <v>17</v>
      </c>
      <c r="O595" s="124" t="s">
        <v>594</v>
      </c>
      <c r="P595" s="123" t="s">
        <v>798</v>
      </c>
      <c r="Q595" s="116" t="s">
        <v>379</v>
      </c>
      <c r="R595" s="116" t="s">
        <v>782</v>
      </c>
      <c r="S595" s="79"/>
      <c r="T595" s="79"/>
      <c r="U595" s="79"/>
      <c r="V595" s="79"/>
      <c r="W595" s="79"/>
      <c r="X595" s="79"/>
      <c r="Y595" s="79"/>
      <c r="Z595" s="79"/>
      <c r="AA595" s="79"/>
      <c r="AC595" s="79"/>
      <c r="AD595" s="79"/>
      <c r="AE595" s="79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2:46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301">
        <v>18</v>
      </c>
      <c r="O596" s="116" t="s">
        <v>759</v>
      </c>
      <c r="P596" s="122" t="s">
        <v>799</v>
      </c>
      <c r="Q596" s="116" t="s">
        <v>388</v>
      </c>
      <c r="R596" s="116" t="s">
        <v>781</v>
      </c>
      <c r="S596" s="79"/>
      <c r="T596" s="79"/>
      <c r="U596" s="79"/>
      <c r="V596" s="79"/>
      <c r="W596" s="79"/>
      <c r="X596" s="79"/>
      <c r="Y596" s="79"/>
      <c r="Z596" s="79"/>
      <c r="AA596" s="79"/>
      <c r="AC596" s="79"/>
      <c r="AD596" s="79"/>
      <c r="AE596" s="79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2:46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301">
        <v>19</v>
      </c>
      <c r="O597" s="116" t="s">
        <v>102</v>
      </c>
      <c r="P597" s="124" t="s">
        <v>814</v>
      </c>
      <c r="Q597" s="123" t="s">
        <v>380</v>
      </c>
      <c r="R597" s="124" t="s">
        <v>779</v>
      </c>
      <c r="S597" s="79"/>
      <c r="T597" s="79"/>
      <c r="U597" s="79"/>
      <c r="V597" s="79"/>
      <c r="W597" s="79"/>
      <c r="X597" s="79"/>
      <c r="Y597" s="79"/>
      <c r="Z597" s="79"/>
      <c r="AA597" s="79"/>
      <c r="AC597" s="79"/>
      <c r="AD597" s="79"/>
      <c r="AE597" s="79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2:46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301">
        <v>20</v>
      </c>
      <c r="O598" s="116" t="s">
        <v>103</v>
      </c>
      <c r="P598" s="124" t="s">
        <v>817</v>
      </c>
      <c r="Q598" s="124" t="s">
        <v>386</v>
      </c>
      <c r="R598" s="116" t="s">
        <v>206</v>
      </c>
      <c r="S598" s="79"/>
      <c r="T598" s="79"/>
      <c r="U598" s="79"/>
      <c r="V598" s="79"/>
      <c r="W598" s="79"/>
      <c r="X598" s="79"/>
      <c r="Y598" s="79"/>
      <c r="Z598" s="79"/>
      <c r="AA598" s="79"/>
      <c r="AC598" s="79"/>
      <c r="AD598" s="79"/>
      <c r="AE598" s="79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2:46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301">
        <v>21</v>
      </c>
      <c r="O599" s="292" t="s">
        <v>372</v>
      </c>
      <c r="P599" s="124" t="s">
        <v>800</v>
      </c>
      <c r="Q599" s="124" t="s">
        <v>116</v>
      </c>
      <c r="R599" s="116" t="s">
        <v>788</v>
      </c>
      <c r="S599" s="79"/>
      <c r="T599" s="79"/>
      <c r="U599" s="79"/>
      <c r="V599" s="79"/>
      <c r="W599" s="79"/>
      <c r="X599" s="79"/>
      <c r="Y599" s="79"/>
      <c r="Z599" s="79"/>
      <c r="AA599" s="79"/>
      <c r="AC599" s="79"/>
      <c r="AD599" s="79"/>
      <c r="AE599" s="79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2:46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301">
        <v>22</v>
      </c>
      <c r="O600" s="292" t="s">
        <v>373</v>
      </c>
      <c r="P600" s="132" t="s">
        <v>972</v>
      </c>
      <c r="Q600" s="116" t="s">
        <v>381</v>
      </c>
      <c r="R600" s="116" t="s">
        <v>790</v>
      </c>
      <c r="S600" s="79"/>
      <c r="T600" s="79"/>
      <c r="U600" s="79"/>
      <c r="V600" s="79"/>
      <c r="W600" s="79"/>
      <c r="X600" s="79"/>
      <c r="Y600" s="79"/>
      <c r="Z600" s="79"/>
      <c r="AA600" s="79"/>
      <c r="AC600" s="79"/>
      <c r="AD600" s="79"/>
      <c r="AE600" s="79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2:46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301">
        <v>23</v>
      </c>
      <c r="O601" s="124"/>
      <c r="P601" s="124" t="s">
        <v>801</v>
      </c>
      <c r="Q601" s="123" t="s">
        <v>375</v>
      </c>
      <c r="R601" s="121" t="s">
        <v>774</v>
      </c>
      <c r="S601" s="79"/>
      <c r="T601" s="79"/>
      <c r="U601" s="79"/>
      <c r="V601" s="79"/>
      <c r="W601" s="79"/>
      <c r="X601" s="79"/>
      <c r="Y601" s="79"/>
      <c r="Z601" s="79"/>
      <c r="AA601" s="79"/>
      <c r="AC601" s="79"/>
      <c r="AD601" s="79"/>
      <c r="AE601" s="79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2:46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301">
        <v>24</v>
      </c>
      <c r="O602" s="123"/>
      <c r="P602" s="124" t="s">
        <v>808</v>
      </c>
      <c r="Q602" s="116" t="s">
        <v>102</v>
      </c>
      <c r="R602" s="121" t="s">
        <v>93</v>
      </c>
      <c r="S602" s="79"/>
      <c r="T602" s="79"/>
      <c r="U602" s="79"/>
      <c r="V602" s="79"/>
      <c r="W602" s="79"/>
      <c r="X602" s="79"/>
      <c r="Y602" s="79"/>
      <c r="Z602" s="79"/>
      <c r="AA602" s="79"/>
      <c r="AC602" s="79"/>
      <c r="AD602" s="79"/>
      <c r="AE602" s="79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2:46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301">
        <v>25</v>
      </c>
      <c r="O603" s="116"/>
      <c r="P603" s="122" t="s">
        <v>809</v>
      </c>
      <c r="Q603" s="116" t="s">
        <v>103</v>
      </c>
      <c r="R603" s="116" t="s">
        <v>787</v>
      </c>
      <c r="S603" s="79"/>
      <c r="T603" s="79"/>
      <c r="U603" s="79"/>
      <c r="V603" s="79"/>
      <c r="W603" s="79"/>
      <c r="X603" s="79"/>
      <c r="Y603" s="79"/>
      <c r="Z603" s="79"/>
      <c r="AA603" s="79"/>
      <c r="AC603" s="79"/>
      <c r="AD603" s="79"/>
      <c r="AE603" s="79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2:46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301">
        <v>26</v>
      </c>
      <c r="O604" s="132"/>
      <c r="P604" s="561" t="s">
        <v>218</v>
      </c>
      <c r="Q604" s="307" t="s">
        <v>372</v>
      </c>
      <c r="R604" s="138" t="s">
        <v>785</v>
      </c>
      <c r="S604" s="79"/>
      <c r="T604" s="79"/>
      <c r="U604" s="79"/>
      <c r="V604" s="79"/>
      <c r="W604" s="79"/>
      <c r="X604" s="79"/>
      <c r="Y604" s="79"/>
      <c r="Z604" s="79"/>
      <c r="AA604" s="79"/>
      <c r="AC604" s="79"/>
      <c r="AD604" s="79"/>
      <c r="AE604" s="79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2:46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301">
        <v>27</v>
      </c>
      <c r="O605" s="266"/>
      <c r="P605" s="259" t="s">
        <v>802</v>
      </c>
      <c r="Q605" s="307" t="s">
        <v>373</v>
      </c>
      <c r="R605" s="132" t="s">
        <v>102</v>
      </c>
      <c r="S605" s="79"/>
      <c r="T605" s="79"/>
      <c r="U605" s="79"/>
      <c r="V605" s="79"/>
      <c r="W605" s="79"/>
      <c r="X605" s="79"/>
      <c r="Y605" s="79"/>
      <c r="Z605" s="79"/>
      <c r="AA605" s="79"/>
      <c r="AC605" s="79"/>
      <c r="AD605" s="79"/>
      <c r="AE605" s="79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2:46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301">
        <v>28</v>
      </c>
      <c r="O606" s="266"/>
      <c r="P606" s="123" t="s">
        <v>810</v>
      </c>
      <c r="Q606" s="307"/>
      <c r="R606" s="259" t="s">
        <v>103</v>
      </c>
      <c r="S606" s="79"/>
      <c r="T606" s="79"/>
      <c r="U606" s="79"/>
      <c r="V606" s="79"/>
      <c r="W606" s="79"/>
      <c r="X606" s="79"/>
      <c r="Y606" s="79"/>
      <c r="Z606" s="79"/>
      <c r="AA606" s="79"/>
      <c r="AC606" s="79"/>
      <c r="AD606" s="79"/>
      <c r="AE606" s="79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2:46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301">
        <v>29</v>
      </c>
      <c r="O607" s="266"/>
      <c r="P607" s="132" t="s">
        <v>102</v>
      </c>
      <c r="Q607" s="132"/>
      <c r="R607" s="259" t="s">
        <v>372</v>
      </c>
      <c r="S607" s="79"/>
      <c r="T607" s="79"/>
      <c r="U607" s="79"/>
      <c r="V607" s="79"/>
      <c r="W607" s="79"/>
      <c r="X607" s="79"/>
      <c r="Y607" s="79"/>
      <c r="Z607" s="79"/>
      <c r="AA607" s="79"/>
      <c r="AC607" s="79"/>
      <c r="AD607" s="79"/>
      <c r="AE607" s="79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2:46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301">
        <v>30</v>
      </c>
      <c r="O608" s="266"/>
      <c r="P608" s="132" t="s">
        <v>103</v>
      </c>
      <c r="Q608" s="132"/>
      <c r="R608" s="259" t="s">
        <v>373</v>
      </c>
      <c r="S608" s="79"/>
      <c r="T608" s="79"/>
      <c r="U608" s="79"/>
      <c r="V608" s="79"/>
      <c r="W608" s="79"/>
      <c r="X608" s="79"/>
      <c r="Y608" s="79"/>
      <c r="Z608" s="79"/>
      <c r="AA608" s="79"/>
      <c r="AC608" s="79"/>
      <c r="AD608" s="79"/>
      <c r="AE608" s="79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2:46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301">
        <v>31</v>
      </c>
      <c r="O609" s="266"/>
      <c r="P609" s="259" t="s">
        <v>372</v>
      </c>
      <c r="Q609" s="132"/>
      <c r="R609" s="259"/>
      <c r="S609" s="79"/>
      <c r="T609" s="79"/>
      <c r="U609" s="79"/>
      <c r="V609" s="79"/>
      <c r="W609" s="79"/>
      <c r="X609" s="79"/>
      <c r="Y609" s="79"/>
      <c r="Z609" s="79"/>
      <c r="AA609" s="79"/>
      <c r="AC609" s="79"/>
      <c r="AD609" s="79"/>
      <c r="AE609" s="79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2:46" ht="15.75" thickBo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301">
        <v>32</v>
      </c>
      <c r="O610" s="308"/>
      <c r="P610" s="293"/>
      <c r="Q610" s="293"/>
      <c r="R610" s="293"/>
      <c r="S610" s="79"/>
      <c r="T610" s="79"/>
      <c r="U610" s="79"/>
      <c r="V610" s="79"/>
      <c r="W610" s="79"/>
      <c r="X610" s="79"/>
      <c r="Y610" s="79"/>
      <c r="Z610" s="79"/>
      <c r="AA610" s="79"/>
      <c r="AC610" s="79"/>
      <c r="AD610" s="79"/>
      <c r="AE610" s="79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2:46" ht="15.75" thickBo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301"/>
      <c r="O611" s="295"/>
      <c r="P611" s="101"/>
      <c r="Q611" s="101"/>
      <c r="R611" s="101"/>
      <c r="S611" s="79"/>
      <c r="T611" s="79"/>
      <c r="U611" s="79"/>
      <c r="V611" s="79"/>
      <c r="W611" s="79"/>
      <c r="X611" s="79"/>
      <c r="Y611" s="79"/>
      <c r="Z611" s="79"/>
      <c r="AA611" s="79"/>
      <c r="AC611" s="79"/>
      <c r="AD611" s="79"/>
      <c r="AE611" s="79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2:46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301"/>
      <c r="O612" s="531" t="s">
        <v>74</v>
      </c>
      <c r="P612" s="525" t="s">
        <v>82</v>
      </c>
      <c r="Q612" s="531" t="s">
        <v>71</v>
      </c>
      <c r="R612" s="525" t="s">
        <v>84</v>
      </c>
      <c r="S612" s="79"/>
      <c r="T612" s="79"/>
      <c r="U612" s="79"/>
      <c r="V612" s="79"/>
      <c r="W612" s="79"/>
      <c r="X612" s="79"/>
      <c r="Y612" s="79"/>
      <c r="Z612" s="79"/>
      <c r="AA612" s="79"/>
      <c r="AC612" s="79"/>
      <c r="AD612" s="79"/>
      <c r="AE612" s="79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2:46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301">
        <v>1</v>
      </c>
      <c r="O613" s="125"/>
      <c r="P613" s="122"/>
      <c r="Q613" s="116"/>
      <c r="R613" s="121"/>
      <c r="S613" s="79"/>
      <c r="T613" s="79"/>
      <c r="U613" s="79"/>
      <c r="V613" s="79"/>
      <c r="W613" s="79"/>
      <c r="X613" s="79"/>
      <c r="Y613" s="79"/>
      <c r="Z613" s="79"/>
      <c r="AA613" s="79"/>
      <c r="AC613" s="79"/>
      <c r="AD613" s="79"/>
      <c r="AE613" s="79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2:46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301">
        <v>2</v>
      </c>
      <c r="O614" s="123" t="s">
        <v>912</v>
      </c>
      <c r="P614" s="124" t="s">
        <v>940</v>
      </c>
      <c r="Q614" s="116" t="s">
        <v>925</v>
      </c>
      <c r="R614" s="116" t="s">
        <v>890</v>
      </c>
      <c r="S614" s="79"/>
      <c r="T614" s="79"/>
      <c r="U614" s="79"/>
      <c r="V614" s="79"/>
      <c r="W614" s="79"/>
      <c r="X614" s="79"/>
      <c r="Y614" s="79"/>
      <c r="Z614" s="79"/>
      <c r="AA614" s="79"/>
      <c r="AC614" s="79"/>
      <c r="AD614" s="79"/>
      <c r="AE614" s="79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2:46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301">
        <v>3</v>
      </c>
      <c r="O615" s="125" t="s">
        <v>902</v>
      </c>
      <c r="P615" s="545" t="s">
        <v>583</v>
      </c>
      <c r="Q615" s="116" t="s">
        <v>926</v>
      </c>
      <c r="R615" s="124" t="s">
        <v>891</v>
      </c>
      <c r="S615" s="79"/>
      <c r="T615" s="79"/>
      <c r="U615" s="79"/>
      <c r="V615" s="79"/>
      <c r="W615" s="79"/>
      <c r="X615" s="79"/>
      <c r="Y615" s="79"/>
      <c r="Z615" s="79"/>
      <c r="AA615" s="79"/>
      <c r="AC615" s="79"/>
      <c r="AD615" s="79"/>
      <c r="AE615" s="79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2:46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301">
        <v>4</v>
      </c>
      <c r="O616" s="132" t="s">
        <v>905</v>
      </c>
      <c r="P616" s="545" t="s">
        <v>941</v>
      </c>
      <c r="Q616" s="116" t="s">
        <v>927</v>
      </c>
      <c r="R616" s="121" t="s">
        <v>892</v>
      </c>
      <c r="S616" s="79"/>
      <c r="T616" s="79"/>
      <c r="U616" s="79"/>
      <c r="V616" s="79"/>
      <c r="W616" s="79"/>
      <c r="X616" s="79"/>
      <c r="Y616" s="79"/>
      <c r="Z616" s="79"/>
      <c r="AA616" s="79"/>
      <c r="AC616" s="79"/>
      <c r="AD616" s="79"/>
      <c r="AE616" s="79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2:46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301">
        <v>5</v>
      </c>
      <c r="O617" s="124" t="s">
        <v>911</v>
      </c>
      <c r="P617" s="124" t="s">
        <v>942</v>
      </c>
      <c r="Q617" s="116" t="s">
        <v>928</v>
      </c>
      <c r="R617" s="132" t="s">
        <v>893</v>
      </c>
      <c r="S617" s="79"/>
      <c r="T617" s="79"/>
      <c r="U617" s="79"/>
      <c r="V617" s="79"/>
      <c r="W617" s="79"/>
      <c r="X617" s="79"/>
      <c r="Y617" s="79"/>
      <c r="Z617" s="79"/>
      <c r="AA617" s="79"/>
      <c r="AC617" s="79"/>
      <c r="AD617" s="79"/>
      <c r="AE617" s="79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2:46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301">
        <v>6</v>
      </c>
      <c r="O618" s="125" t="s">
        <v>899</v>
      </c>
      <c r="P618" s="545" t="s">
        <v>943</v>
      </c>
      <c r="Q618" s="116" t="s">
        <v>929</v>
      </c>
      <c r="R618" s="121" t="s">
        <v>894</v>
      </c>
      <c r="S618" s="79"/>
      <c r="T618" s="79"/>
      <c r="U618" s="79"/>
      <c r="V618" s="79"/>
      <c r="W618" s="79"/>
      <c r="X618" s="79"/>
      <c r="Y618" s="79"/>
      <c r="Z618" s="79"/>
      <c r="AA618" s="79"/>
      <c r="AC618" s="79"/>
      <c r="AD618" s="79"/>
      <c r="AE618" s="79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2:46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301">
        <v>7</v>
      </c>
      <c r="O619" s="123" t="s">
        <v>909</v>
      </c>
      <c r="P619" s="545" t="s">
        <v>944</v>
      </c>
      <c r="Q619" s="124" t="s">
        <v>931</v>
      </c>
      <c r="R619" s="116" t="s">
        <v>895</v>
      </c>
      <c r="S619" s="79"/>
      <c r="T619" s="79"/>
      <c r="U619" s="79"/>
      <c r="V619" s="79"/>
      <c r="W619" s="79"/>
      <c r="X619" s="79"/>
      <c r="Y619" s="79"/>
      <c r="Z619" s="79"/>
      <c r="AA619" s="79"/>
      <c r="AC619" s="79"/>
      <c r="AD619" s="79"/>
      <c r="AE619" s="79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2:46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301">
        <v>8</v>
      </c>
      <c r="O620" s="124" t="s">
        <v>907</v>
      </c>
      <c r="P620" s="124" t="s">
        <v>945</v>
      </c>
      <c r="Q620" s="124" t="s">
        <v>930</v>
      </c>
      <c r="R620" s="124" t="s">
        <v>896</v>
      </c>
      <c r="S620" s="79"/>
      <c r="T620" s="79"/>
      <c r="U620" s="79"/>
      <c r="V620" s="79"/>
      <c r="W620" s="79"/>
      <c r="X620" s="79"/>
      <c r="Y620" s="79"/>
      <c r="Z620" s="79"/>
      <c r="AA620" s="79"/>
      <c r="AC620" s="79"/>
      <c r="AD620" s="79"/>
      <c r="AE620" s="79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2:46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301">
        <v>9</v>
      </c>
      <c r="O621" s="123" t="s">
        <v>903</v>
      </c>
      <c r="P621" s="124" t="s">
        <v>946</v>
      </c>
      <c r="Q621" s="116" t="s">
        <v>932</v>
      </c>
      <c r="R621" s="121" t="s">
        <v>897</v>
      </c>
      <c r="S621" s="79"/>
      <c r="T621" s="79"/>
      <c r="U621" s="79"/>
      <c r="V621" s="79"/>
      <c r="W621" s="79"/>
      <c r="X621" s="79"/>
      <c r="Y621" s="79"/>
      <c r="Z621" s="79"/>
      <c r="AA621" s="79"/>
      <c r="AC621" s="79"/>
      <c r="AD621" s="79"/>
      <c r="AE621" s="79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2:46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301">
        <v>10</v>
      </c>
      <c r="O622" s="123" t="s">
        <v>900</v>
      </c>
      <c r="P622" s="123" t="s">
        <v>947</v>
      </c>
      <c r="Q622" s="124" t="s">
        <v>933</v>
      </c>
      <c r="R622" s="121" t="s">
        <v>898</v>
      </c>
      <c r="S622" s="79"/>
      <c r="T622" s="79"/>
      <c r="U622" s="79"/>
      <c r="V622" s="79"/>
      <c r="W622" s="79"/>
      <c r="X622" s="79"/>
      <c r="Y622" s="79"/>
      <c r="Z622" s="79"/>
      <c r="AA622" s="79"/>
      <c r="AC622" s="79"/>
      <c r="AD622" s="79"/>
      <c r="AE622" s="79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2:46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301">
        <v>11</v>
      </c>
      <c r="O623" s="123" t="s">
        <v>910</v>
      </c>
      <c r="P623" s="123" t="s">
        <v>948</v>
      </c>
      <c r="Q623" s="116" t="s">
        <v>934</v>
      </c>
      <c r="R623" s="132" t="s">
        <v>102</v>
      </c>
      <c r="S623" s="79"/>
      <c r="T623" s="79"/>
      <c r="U623" s="79"/>
      <c r="V623" s="79"/>
      <c r="W623" s="79"/>
      <c r="X623" s="79"/>
      <c r="Y623" s="79"/>
      <c r="Z623" s="79"/>
      <c r="AA623" s="79"/>
      <c r="AC623" s="79"/>
      <c r="AD623" s="79"/>
      <c r="AE623" s="79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2:46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301">
        <v>12</v>
      </c>
      <c r="O624" s="125" t="s">
        <v>901</v>
      </c>
      <c r="P624" s="124" t="s">
        <v>952</v>
      </c>
      <c r="Q624" s="116" t="s">
        <v>935</v>
      </c>
      <c r="R624" s="132" t="s">
        <v>103</v>
      </c>
      <c r="S624" s="79"/>
      <c r="T624" s="79"/>
      <c r="U624" s="79"/>
      <c r="V624" s="79"/>
      <c r="W624" s="79"/>
      <c r="X624" s="79"/>
      <c r="Y624" s="79"/>
      <c r="Z624" s="79"/>
      <c r="AA624" s="79"/>
      <c r="AC624" s="79"/>
      <c r="AD624" s="79"/>
      <c r="AE624" s="79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spans="2:46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301">
        <v>13</v>
      </c>
      <c r="O625" s="123" t="s">
        <v>908</v>
      </c>
      <c r="P625" s="124" t="s">
        <v>951</v>
      </c>
      <c r="Q625" s="124" t="s">
        <v>936</v>
      </c>
      <c r="R625" s="259" t="s">
        <v>372</v>
      </c>
      <c r="S625" s="79"/>
      <c r="T625" s="79"/>
      <c r="U625" s="79"/>
      <c r="V625" s="79"/>
      <c r="W625" s="79"/>
      <c r="X625" s="79"/>
      <c r="Y625" s="79"/>
      <c r="Z625" s="79"/>
      <c r="AA625" s="79"/>
      <c r="AC625" s="79"/>
      <c r="AD625" s="79"/>
      <c r="AE625" s="79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spans="2:46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301">
        <v>14</v>
      </c>
      <c r="O626" s="124" t="s">
        <v>211</v>
      </c>
      <c r="P626" s="124" t="s">
        <v>950</v>
      </c>
      <c r="Q626" s="124" t="s">
        <v>937</v>
      </c>
      <c r="R626" s="116" t="s">
        <v>373</v>
      </c>
      <c r="S626" s="79"/>
      <c r="T626" s="79"/>
      <c r="U626" s="79"/>
      <c r="V626" s="79"/>
      <c r="W626" s="79"/>
      <c r="X626" s="79"/>
      <c r="Y626" s="79"/>
      <c r="Z626" s="79"/>
      <c r="AA626" s="79"/>
      <c r="AC626" s="79"/>
      <c r="AD626" s="79"/>
      <c r="AE626" s="79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spans="2:46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301">
        <v>15</v>
      </c>
      <c r="O627" s="124" t="s">
        <v>906</v>
      </c>
      <c r="P627" s="124" t="s">
        <v>949</v>
      </c>
      <c r="Q627" s="116" t="s">
        <v>938</v>
      </c>
      <c r="R627" s="116"/>
      <c r="S627" s="79"/>
      <c r="T627" s="79"/>
      <c r="U627" s="79"/>
      <c r="V627" s="79"/>
      <c r="W627" s="79"/>
      <c r="X627" s="79"/>
      <c r="Y627" s="79"/>
      <c r="Z627" s="79"/>
      <c r="AA627" s="79"/>
      <c r="AC627" s="79"/>
      <c r="AD627" s="79"/>
      <c r="AE627" s="79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spans="2:46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301">
        <v>16</v>
      </c>
      <c r="O628" s="132" t="s">
        <v>904</v>
      </c>
      <c r="P628" s="124" t="s">
        <v>102</v>
      </c>
      <c r="Q628" s="116" t="s">
        <v>939</v>
      </c>
      <c r="R628" s="116"/>
      <c r="S628" s="79"/>
      <c r="T628" s="79"/>
      <c r="U628" s="79"/>
      <c r="V628" s="79"/>
      <c r="W628" s="79"/>
      <c r="X628" s="79"/>
      <c r="Y628" s="79"/>
      <c r="Z628" s="79"/>
      <c r="AA628" s="79"/>
      <c r="AC628" s="79"/>
      <c r="AD628" s="79"/>
      <c r="AE628" s="79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spans="2:46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301">
        <v>17</v>
      </c>
      <c r="O629" s="132" t="s">
        <v>102</v>
      </c>
      <c r="P629" s="124" t="s">
        <v>103</v>
      </c>
      <c r="Q629" s="116" t="s">
        <v>102</v>
      </c>
      <c r="R629" s="116"/>
      <c r="S629" s="79"/>
      <c r="T629" s="79"/>
      <c r="U629" s="79"/>
      <c r="V629" s="79"/>
      <c r="W629" s="79"/>
      <c r="X629" s="79"/>
      <c r="Y629" s="79"/>
      <c r="Z629" s="79"/>
      <c r="AA629" s="79"/>
      <c r="AC629" s="79"/>
      <c r="AD629" s="79"/>
      <c r="AE629" s="79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spans="2:46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301">
        <v>18</v>
      </c>
      <c r="O630" s="132" t="s">
        <v>103</v>
      </c>
      <c r="P630" s="124" t="s">
        <v>372</v>
      </c>
      <c r="Q630" s="116" t="s">
        <v>103</v>
      </c>
      <c r="R630" s="116"/>
      <c r="S630" s="79"/>
      <c r="T630" s="79"/>
      <c r="U630" s="79"/>
      <c r="V630" s="79"/>
      <c r="W630" s="79"/>
      <c r="X630" s="79"/>
      <c r="Y630" s="79"/>
      <c r="Z630" s="79"/>
      <c r="AA630" s="79"/>
      <c r="AC630" s="79"/>
      <c r="AD630" s="79"/>
      <c r="AE630" s="79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spans="2:46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301">
        <v>19</v>
      </c>
      <c r="O631" s="259" t="s">
        <v>372</v>
      </c>
      <c r="P631" s="124" t="s">
        <v>373</v>
      </c>
      <c r="Q631" s="116" t="s">
        <v>372</v>
      </c>
      <c r="R631" s="116"/>
      <c r="S631" s="79"/>
      <c r="T631" s="79"/>
      <c r="U631" s="79"/>
      <c r="V631" s="79"/>
      <c r="W631" s="79"/>
      <c r="X631" s="79"/>
      <c r="Y631" s="79"/>
      <c r="Z631" s="79"/>
      <c r="AA631" s="79"/>
      <c r="AC631" s="79"/>
      <c r="AD631" s="79"/>
      <c r="AE631" s="79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spans="2:46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301">
        <v>20</v>
      </c>
      <c r="O632" s="116" t="s">
        <v>373</v>
      </c>
      <c r="P632" s="124"/>
      <c r="Q632" s="116" t="s">
        <v>373</v>
      </c>
      <c r="R632" s="116"/>
      <c r="S632" s="79"/>
      <c r="T632" s="79"/>
      <c r="U632" s="79"/>
      <c r="V632" s="79"/>
      <c r="W632" s="79"/>
      <c r="X632" s="79"/>
      <c r="Y632" s="79"/>
      <c r="Z632" s="79"/>
      <c r="AA632" s="79"/>
      <c r="AC632" s="79"/>
      <c r="AD632" s="79"/>
      <c r="AE632" s="79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spans="2:46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301">
        <v>21</v>
      </c>
      <c r="O633" s="124"/>
      <c r="P633" s="124"/>
      <c r="Q633" s="116"/>
      <c r="R633" s="116"/>
      <c r="S633" s="79"/>
      <c r="T633" s="79"/>
      <c r="U633" s="79"/>
      <c r="V633" s="79"/>
      <c r="W633" s="79"/>
      <c r="X633" s="79"/>
      <c r="Y633" s="79"/>
      <c r="Z633" s="79"/>
      <c r="AA633" s="79"/>
      <c r="AC633" s="79"/>
      <c r="AD633" s="79"/>
      <c r="AE633" s="79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spans="2:46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301">
        <v>22</v>
      </c>
      <c r="O634" s="124"/>
      <c r="P634" s="124"/>
      <c r="Q634" s="116"/>
      <c r="R634" s="116"/>
      <c r="S634" s="79"/>
      <c r="T634" s="79"/>
      <c r="U634" s="79"/>
      <c r="V634" s="79"/>
      <c r="W634" s="79"/>
      <c r="X634" s="79"/>
      <c r="Y634" s="79"/>
      <c r="Z634" s="79"/>
      <c r="AA634" s="79"/>
      <c r="AC634" s="79"/>
      <c r="AD634" s="79"/>
      <c r="AE634" s="79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spans="2:46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301">
        <v>23</v>
      </c>
      <c r="O635" s="125"/>
      <c r="P635" s="124"/>
      <c r="Q635" s="124"/>
      <c r="R635" s="116"/>
      <c r="S635" s="79"/>
      <c r="T635" s="79"/>
      <c r="U635" s="79"/>
      <c r="V635" s="79"/>
      <c r="W635" s="79"/>
      <c r="X635" s="79"/>
      <c r="Y635" s="79"/>
      <c r="Z635" s="79"/>
      <c r="AA635" s="79"/>
      <c r="AC635" s="79"/>
      <c r="AD635" s="79"/>
      <c r="AE635" s="79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spans="2:46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301">
        <v>24</v>
      </c>
      <c r="O636" s="132"/>
      <c r="P636" s="116"/>
      <c r="Q636" s="123"/>
      <c r="R636" s="116"/>
      <c r="S636" s="79"/>
      <c r="T636" s="79"/>
      <c r="U636" s="79"/>
      <c r="V636" s="79"/>
      <c r="W636" s="79"/>
      <c r="X636" s="79"/>
      <c r="Y636" s="79"/>
      <c r="Z636" s="79"/>
      <c r="AA636" s="79"/>
      <c r="AC636" s="79"/>
      <c r="AD636" s="79"/>
      <c r="AE636" s="79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spans="2:46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301">
        <v>25</v>
      </c>
      <c r="O637" s="132"/>
      <c r="P637" s="116"/>
      <c r="Q637" s="123"/>
      <c r="R637" s="116"/>
      <c r="S637" s="79"/>
      <c r="T637" s="79"/>
      <c r="U637" s="79"/>
      <c r="V637" s="79"/>
      <c r="W637" s="79"/>
      <c r="X637" s="79"/>
      <c r="Y637" s="79"/>
      <c r="Z637" s="79"/>
      <c r="AA637" s="79"/>
      <c r="AC637" s="79"/>
      <c r="AD637" s="79"/>
      <c r="AE637" s="79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spans="2:46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301">
        <v>26</v>
      </c>
      <c r="O638" s="132"/>
      <c r="P638" s="116"/>
      <c r="Q638" s="123"/>
      <c r="R638" s="116"/>
      <c r="S638" s="79"/>
      <c r="T638" s="79"/>
      <c r="U638" s="79"/>
      <c r="V638" s="79"/>
      <c r="W638" s="79"/>
      <c r="X638" s="79"/>
      <c r="Y638" s="79"/>
      <c r="Z638" s="79"/>
      <c r="AA638" s="79"/>
      <c r="AC638" s="79"/>
      <c r="AD638" s="79"/>
      <c r="AE638" s="79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spans="2:46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301">
        <v>27</v>
      </c>
      <c r="O639" s="132"/>
      <c r="P639" s="116"/>
      <c r="Q639" s="123"/>
      <c r="R639" s="116"/>
      <c r="S639" s="79"/>
      <c r="T639" s="79"/>
      <c r="U639" s="79"/>
      <c r="V639" s="79"/>
      <c r="W639" s="79"/>
      <c r="X639" s="79"/>
      <c r="Y639" s="79"/>
      <c r="Z639" s="79"/>
      <c r="AA639" s="79"/>
      <c r="AC639" s="79"/>
      <c r="AD639" s="79"/>
      <c r="AE639" s="79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spans="2:46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301">
        <v>28</v>
      </c>
      <c r="O640" s="132"/>
      <c r="P640" s="116"/>
      <c r="Q640" s="123"/>
      <c r="R640" s="116"/>
      <c r="S640" s="79"/>
      <c r="T640" s="79"/>
      <c r="U640" s="79"/>
      <c r="V640" s="79"/>
      <c r="W640" s="79"/>
      <c r="X640" s="79"/>
      <c r="Y640" s="79"/>
      <c r="Z640" s="79"/>
      <c r="AA640" s="79"/>
      <c r="AC640" s="79"/>
      <c r="AD640" s="79"/>
      <c r="AE640" s="79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spans="2:46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301">
        <v>29</v>
      </c>
      <c r="O641" s="132"/>
      <c r="P641" s="116"/>
      <c r="Q641" s="123"/>
      <c r="R641" s="116"/>
      <c r="S641" s="79"/>
      <c r="T641" s="79"/>
      <c r="U641" s="79"/>
      <c r="V641" s="79"/>
      <c r="W641" s="79"/>
      <c r="X641" s="79"/>
      <c r="Y641" s="79"/>
      <c r="Z641" s="79"/>
      <c r="AA641" s="79"/>
      <c r="AC641" s="79"/>
      <c r="AD641" s="79"/>
      <c r="AE641" s="79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spans="2:46" ht="15.75" thickBo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301">
        <v>30</v>
      </c>
      <c r="O642" s="287"/>
      <c r="P642" s="136"/>
      <c r="Q642" s="136"/>
      <c r="R642" s="136"/>
      <c r="S642" s="79"/>
      <c r="T642" s="79"/>
      <c r="U642" s="79"/>
      <c r="V642" s="79"/>
      <c r="W642" s="79"/>
      <c r="X642" s="79"/>
      <c r="Y642" s="79"/>
      <c r="Z642" s="79"/>
      <c r="AA642" s="79"/>
      <c r="AC642" s="79"/>
      <c r="AD642" s="79"/>
      <c r="AE642" s="79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spans="14:31" ht="13.5" thickBot="1">
      <c r="N643" s="301"/>
      <c r="O643" s="111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C643" s="79"/>
      <c r="AD643" s="79"/>
      <c r="AE643" s="79"/>
    </row>
    <row r="644" spans="14:31" ht="15">
      <c r="N644" s="301"/>
      <c r="O644" s="531" t="s">
        <v>87</v>
      </c>
      <c r="P644" s="525" t="s">
        <v>47</v>
      </c>
      <c r="Q644" s="531" t="s">
        <v>90</v>
      </c>
      <c r="R644" s="302"/>
      <c r="S644" s="79"/>
      <c r="T644" s="79"/>
      <c r="U644" s="79"/>
      <c r="V644" s="79"/>
      <c r="W644" s="79"/>
      <c r="X644" s="79"/>
      <c r="Y644" s="79"/>
      <c r="Z644" s="79"/>
      <c r="AA644" s="79"/>
      <c r="AC644" s="79"/>
      <c r="AD644" s="79"/>
      <c r="AE644" s="79"/>
    </row>
    <row r="645" spans="14:31" ht="15">
      <c r="N645" s="301">
        <v>1</v>
      </c>
      <c r="O645" s="123"/>
      <c r="P645" s="309"/>
      <c r="Q645" s="132"/>
      <c r="R645" s="121"/>
      <c r="S645" s="79"/>
      <c r="T645" s="79"/>
      <c r="U645" s="79"/>
      <c r="V645" s="79"/>
      <c r="W645" s="79"/>
      <c r="X645" s="79"/>
      <c r="Y645" s="79"/>
      <c r="Z645" s="79"/>
      <c r="AA645" s="79"/>
      <c r="AC645" s="79"/>
      <c r="AD645" s="79"/>
      <c r="AE645" s="79"/>
    </row>
    <row r="646" spans="14:31" ht="15">
      <c r="N646" s="301">
        <v>2</v>
      </c>
      <c r="O646" s="123" t="s">
        <v>161</v>
      </c>
      <c r="P646" s="309" t="s">
        <v>867</v>
      </c>
      <c r="Q646" s="125" t="s">
        <v>835</v>
      </c>
      <c r="R646" s="121"/>
      <c r="S646" s="79"/>
      <c r="T646" s="79"/>
      <c r="U646" s="79"/>
      <c r="V646" s="79"/>
      <c r="W646" s="79"/>
      <c r="X646" s="79"/>
      <c r="Y646" s="79"/>
      <c r="Z646" s="79"/>
      <c r="AA646" s="79"/>
      <c r="AC646" s="79"/>
      <c r="AD646" s="79"/>
      <c r="AE646" s="79"/>
    </row>
    <row r="647" spans="14:31" ht="15">
      <c r="N647" s="301">
        <v>3</v>
      </c>
      <c r="O647" s="123" t="s">
        <v>480</v>
      </c>
      <c r="P647" s="309" t="s">
        <v>868</v>
      </c>
      <c r="Q647" s="125" t="s">
        <v>827</v>
      </c>
      <c r="R647" s="310"/>
      <c r="S647" s="79"/>
      <c r="T647" s="79"/>
      <c r="U647" s="79"/>
      <c r="V647" s="79"/>
      <c r="W647" s="79"/>
      <c r="X647" s="79"/>
      <c r="Y647" s="79"/>
      <c r="Z647" s="79"/>
      <c r="AA647" s="79"/>
      <c r="AC647" s="79"/>
      <c r="AD647" s="79"/>
      <c r="AE647" s="79"/>
    </row>
    <row r="648" spans="14:31" ht="15">
      <c r="N648" s="301">
        <v>4</v>
      </c>
      <c r="O648" s="123" t="s">
        <v>170</v>
      </c>
      <c r="P648" s="309" t="s">
        <v>869</v>
      </c>
      <c r="Q648" s="132" t="s">
        <v>828</v>
      </c>
      <c r="R648" s="310"/>
      <c r="S648" s="79"/>
      <c r="T648" s="79"/>
      <c r="U648" s="79"/>
      <c r="V648" s="79"/>
      <c r="W648" s="79"/>
      <c r="X648" s="79"/>
      <c r="Y648" s="79"/>
      <c r="Z648" s="79"/>
      <c r="AA648" s="79"/>
      <c r="AC648" s="79"/>
      <c r="AD648" s="79"/>
      <c r="AE648" s="79"/>
    </row>
    <row r="649" spans="14:31" ht="15">
      <c r="N649" s="301">
        <v>5</v>
      </c>
      <c r="O649" s="124" t="s">
        <v>481</v>
      </c>
      <c r="P649" s="309" t="s">
        <v>870</v>
      </c>
      <c r="Q649" s="132" t="s">
        <v>829</v>
      </c>
      <c r="R649" s="310"/>
      <c r="S649" s="79"/>
      <c r="T649" s="79"/>
      <c r="U649" s="79"/>
      <c r="V649" s="79"/>
      <c r="W649" s="79"/>
      <c r="X649" s="79"/>
      <c r="Y649" s="79"/>
      <c r="Z649" s="79"/>
      <c r="AA649" s="79"/>
      <c r="AC649" s="79"/>
      <c r="AD649" s="79"/>
      <c r="AE649" s="79"/>
    </row>
    <row r="650" spans="14:31" ht="15">
      <c r="N650" s="301">
        <v>6</v>
      </c>
      <c r="O650" s="311" t="s">
        <v>482</v>
      </c>
      <c r="P650" s="309" t="s">
        <v>871</v>
      </c>
      <c r="Q650" s="132" t="s">
        <v>830</v>
      </c>
      <c r="R650" s="310"/>
      <c r="S650" s="79"/>
      <c r="T650" s="79"/>
      <c r="U650" s="79"/>
      <c r="V650" s="79"/>
      <c r="W650" s="79"/>
      <c r="X650" s="79"/>
      <c r="Y650" s="79"/>
      <c r="Z650" s="79"/>
      <c r="AA650" s="79"/>
      <c r="AC650" s="79"/>
      <c r="AD650" s="79"/>
      <c r="AE650" s="79"/>
    </row>
    <row r="651" spans="14:31" ht="15">
      <c r="N651" s="301">
        <v>7</v>
      </c>
      <c r="O651" s="125" t="s">
        <v>175</v>
      </c>
      <c r="P651" s="309" t="s">
        <v>872</v>
      </c>
      <c r="Q651" s="125" t="s">
        <v>831</v>
      </c>
      <c r="R651" s="310"/>
      <c r="S651" s="79"/>
      <c r="T651" s="79"/>
      <c r="U651" s="79"/>
      <c r="V651" s="79"/>
      <c r="W651" s="79"/>
      <c r="X651" s="79"/>
      <c r="Y651" s="79"/>
      <c r="Z651" s="79"/>
      <c r="AA651" s="79"/>
      <c r="AC651" s="79"/>
      <c r="AD651" s="79"/>
      <c r="AE651" s="79"/>
    </row>
    <row r="652" spans="14:31" ht="15">
      <c r="N652" s="301">
        <v>8</v>
      </c>
      <c r="O652" s="124" t="s">
        <v>176</v>
      </c>
      <c r="P652" s="309" t="s">
        <v>873</v>
      </c>
      <c r="Q652" s="124" t="s">
        <v>832</v>
      </c>
      <c r="R652" s="310"/>
      <c r="S652" s="79"/>
      <c r="T652" s="79"/>
      <c r="U652" s="79"/>
      <c r="V652" s="79"/>
      <c r="W652" s="79"/>
      <c r="X652" s="79"/>
      <c r="Y652" s="79"/>
      <c r="Z652" s="79"/>
      <c r="AA652" s="79"/>
      <c r="AC652" s="79"/>
      <c r="AD652" s="79"/>
      <c r="AE652" s="79"/>
    </row>
    <row r="653" spans="14:31" ht="15">
      <c r="N653" s="301">
        <v>9</v>
      </c>
      <c r="O653" s="123" t="s">
        <v>181</v>
      </c>
      <c r="P653" s="309" t="s">
        <v>874</v>
      </c>
      <c r="Q653" s="312" t="s">
        <v>833</v>
      </c>
      <c r="R653" s="310"/>
      <c r="S653" s="79"/>
      <c r="T653" s="79"/>
      <c r="U653" s="79"/>
      <c r="V653" s="79"/>
      <c r="W653" s="79"/>
      <c r="X653" s="79"/>
      <c r="Y653" s="79"/>
      <c r="Z653" s="79"/>
      <c r="AA653" s="79"/>
      <c r="AC653" s="79"/>
      <c r="AD653" s="79"/>
      <c r="AE653" s="79"/>
    </row>
    <row r="654" spans="14:31" ht="15" customHeight="1">
      <c r="N654" s="301">
        <v>10</v>
      </c>
      <c r="O654" s="123" t="s">
        <v>483</v>
      </c>
      <c r="P654" s="309" t="s">
        <v>875</v>
      </c>
      <c r="Q654" s="132" t="s">
        <v>834</v>
      </c>
      <c r="R654" s="310"/>
      <c r="S654" s="79"/>
      <c r="T654" s="79"/>
      <c r="U654" s="79"/>
      <c r="V654" s="79"/>
      <c r="W654" s="79"/>
      <c r="X654" s="79"/>
      <c r="Y654" s="79"/>
      <c r="Z654" s="79"/>
      <c r="AA654" s="79"/>
      <c r="AC654" s="79"/>
      <c r="AD654" s="79"/>
      <c r="AE654" s="79"/>
    </row>
    <row r="655" spans="14:31" ht="15">
      <c r="N655" s="301">
        <v>11</v>
      </c>
      <c r="O655" s="123" t="s">
        <v>484</v>
      </c>
      <c r="P655" s="309" t="s">
        <v>876</v>
      </c>
      <c r="Q655" s="132" t="s">
        <v>839</v>
      </c>
      <c r="R655" s="121"/>
      <c r="S655" s="79"/>
      <c r="T655" s="79"/>
      <c r="U655" s="79"/>
      <c r="V655" s="79"/>
      <c r="W655" s="79"/>
      <c r="X655" s="79"/>
      <c r="Y655" s="79"/>
      <c r="Z655" s="79"/>
      <c r="AA655" s="79"/>
      <c r="AC655" s="79"/>
      <c r="AD655" s="79"/>
      <c r="AE655" s="79"/>
    </row>
    <row r="656" spans="14:31" ht="15">
      <c r="N656" s="301">
        <v>12</v>
      </c>
      <c r="O656" s="123" t="s">
        <v>485</v>
      </c>
      <c r="P656" s="309" t="s">
        <v>738</v>
      </c>
      <c r="Q656" s="139" t="s">
        <v>836</v>
      </c>
      <c r="R656" s="313"/>
      <c r="S656" s="79"/>
      <c r="T656" s="79"/>
      <c r="U656" s="79"/>
      <c r="V656" s="79"/>
      <c r="W656" s="79"/>
      <c r="X656" s="79"/>
      <c r="Y656" s="79"/>
      <c r="Z656" s="79"/>
      <c r="AA656" s="79"/>
      <c r="AC656" s="79"/>
      <c r="AD656" s="79"/>
      <c r="AE656" s="79"/>
    </row>
    <row r="657" spans="14:31" ht="15">
      <c r="N657" s="301">
        <v>13</v>
      </c>
      <c r="O657" s="132" t="s">
        <v>486</v>
      </c>
      <c r="P657" s="309" t="s">
        <v>877</v>
      </c>
      <c r="Q657" s="132" t="s">
        <v>819</v>
      </c>
      <c r="R657" s="116"/>
      <c r="S657" s="79"/>
      <c r="T657" s="79"/>
      <c r="U657" s="79"/>
      <c r="V657" s="79"/>
      <c r="W657" s="79"/>
      <c r="X657" s="79"/>
      <c r="Y657" s="79"/>
      <c r="Z657" s="79"/>
      <c r="AA657" s="79"/>
      <c r="AC657" s="79"/>
      <c r="AD657" s="79"/>
      <c r="AE657" s="79"/>
    </row>
    <row r="658" spans="14:31" ht="15">
      <c r="N658" s="301">
        <v>14</v>
      </c>
      <c r="O658" s="125" t="s">
        <v>487</v>
      </c>
      <c r="P658" s="309" t="s">
        <v>878</v>
      </c>
      <c r="Q658" s="132" t="s">
        <v>837</v>
      </c>
      <c r="R658" s="116"/>
      <c r="S658" s="79"/>
      <c r="T658" s="79"/>
      <c r="U658" s="79"/>
      <c r="V658" s="79"/>
      <c r="W658" s="79"/>
      <c r="X658" s="79"/>
      <c r="Y658" s="79"/>
      <c r="Z658" s="79"/>
      <c r="AA658" s="79"/>
      <c r="AC658" s="79"/>
      <c r="AD658" s="79"/>
      <c r="AE658" s="79"/>
    </row>
    <row r="659" spans="14:31" ht="15">
      <c r="N659" s="301">
        <v>15</v>
      </c>
      <c r="O659" s="132" t="s">
        <v>488</v>
      </c>
      <c r="P659" s="309" t="s">
        <v>879</v>
      </c>
      <c r="Q659" s="132" t="s">
        <v>838</v>
      </c>
      <c r="R659" s="116"/>
      <c r="S659" s="79"/>
      <c r="T659" s="79"/>
      <c r="U659" s="79"/>
      <c r="V659" s="79"/>
      <c r="W659" s="79"/>
      <c r="X659" s="79"/>
      <c r="Y659" s="79"/>
      <c r="Z659" s="79"/>
      <c r="AA659" s="79"/>
      <c r="AC659" s="79"/>
      <c r="AD659" s="79"/>
      <c r="AE659" s="79"/>
    </row>
    <row r="660" spans="14:31" ht="15">
      <c r="N660" s="301">
        <v>16</v>
      </c>
      <c r="O660" s="125" t="s">
        <v>913</v>
      </c>
      <c r="P660" s="309" t="s">
        <v>880</v>
      </c>
      <c r="Q660" s="134" t="s">
        <v>820</v>
      </c>
      <c r="R660" s="116"/>
      <c r="S660" s="79"/>
      <c r="T660" s="79"/>
      <c r="U660" s="79"/>
      <c r="V660" s="79"/>
      <c r="W660" s="79"/>
      <c r="X660" s="79"/>
      <c r="Y660" s="79"/>
      <c r="Z660" s="79"/>
      <c r="AA660" s="79"/>
      <c r="AC660" s="79"/>
      <c r="AD660" s="79"/>
      <c r="AE660" s="79"/>
    </row>
    <row r="661" spans="14:31" ht="15">
      <c r="N661" s="301">
        <v>17</v>
      </c>
      <c r="O661" s="314" t="s">
        <v>489</v>
      </c>
      <c r="P661" s="309" t="s">
        <v>881</v>
      </c>
      <c r="Q661" s="134" t="s">
        <v>842</v>
      </c>
      <c r="R661" s="116"/>
      <c r="S661" s="79"/>
      <c r="T661" s="79"/>
      <c r="U661" s="79"/>
      <c r="V661" s="79"/>
      <c r="W661" s="79"/>
      <c r="X661" s="79"/>
      <c r="Y661" s="79"/>
      <c r="Z661" s="79"/>
      <c r="AA661" s="79"/>
      <c r="AC661" s="79"/>
      <c r="AD661" s="79"/>
      <c r="AE661" s="79"/>
    </row>
    <row r="662" spans="14:31" ht="15">
      <c r="N662" s="301">
        <v>18</v>
      </c>
      <c r="O662" s="314" t="s">
        <v>192</v>
      </c>
      <c r="P662" s="116" t="s">
        <v>882</v>
      </c>
      <c r="Q662" s="315" t="s">
        <v>821</v>
      </c>
      <c r="R662" s="116"/>
      <c r="S662" s="79"/>
      <c r="T662" s="79"/>
      <c r="U662" s="79"/>
      <c r="V662" s="79"/>
      <c r="W662" s="79"/>
      <c r="X662" s="79"/>
      <c r="Y662" s="79"/>
      <c r="Z662" s="79"/>
      <c r="AA662" s="79"/>
      <c r="AC662" s="79"/>
      <c r="AD662" s="79"/>
      <c r="AE662" s="79"/>
    </row>
    <row r="663" spans="14:31" ht="15">
      <c r="N663" s="301">
        <v>19</v>
      </c>
      <c r="O663" s="314" t="s">
        <v>490</v>
      </c>
      <c r="P663" s="116" t="s">
        <v>883</v>
      </c>
      <c r="Q663" s="132" t="s">
        <v>822</v>
      </c>
      <c r="R663" s="116"/>
      <c r="S663" s="79"/>
      <c r="T663" s="79"/>
      <c r="U663" s="79"/>
      <c r="V663" s="79"/>
      <c r="W663" s="79"/>
      <c r="X663" s="79"/>
      <c r="Y663" s="79"/>
      <c r="Z663" s="79"/>
      <c r="AA663" s="79"/>
      <c r="AC663" s="79"/>
      <c r="AD663" s="79"/>
      <c r="AE663" s="79"/>
    </row>
    <row r="664" spans="14:31" ht="15" customHeight="1">
      <c r="N664" s="301">
        <v>20</v>
      </c>
      <c r="O664" s="314" t="s">
        <v>491</v>
      </c>
      <c r="P664" s="116" t="s">
        <v>884</v>
      </c>
      <c r="Q664" s="315" t="s">
        <v>823</v>
      </c>
      <c r="R664" s="132"/>
      <c r="S664" s="79"/>
      <c r="T664" s="79"/>
      <c r="U664" s="79"/>
      <c r="V664" s="79"/>
      <c r="W664" s="79"/>
      <c r="X664" s="79"/>
      <c r="Y664" s="79"/>
      <c r="Z664" s="79"/>
      <c r="AA664" s="79"/>
      <c r="AC664" s="79"/>
      <c r="AD664" s="79"/>
      <c r="AE664" s="79"/>
    </row>
    <row r="665" spans="14:31" ht="15">
      <c r="N665" s="301">
        <v>21</v>
      </c>
      <c r="O665" s="125" t="s">
        <v>203</v>
      </c>
      <c r="P665" s="116" t="s">
        <v>885</v>
      </c>
      <c r="Q665" s="132" t="s">
        <v>841</v>
      </c>
      <c r="R665" s="132"/>
      <c r="S665" s="79"/>
      <c r="T665" s="79"/>
      <c r="U665" s="79"/>
      <c r="V665" s="79"/>
      <c r="W665" s="79"/>
      <c r="X665" s="79"/>
      <c r="Y665" s="79"/>
      <c r="Z665" s="79"/>
      <c r="AA665" s="79"/>
      <c r="AC665" s="79"/>
      <c r="AD665" s="79"/>
      <c r="AE665" s="79"/>
    </row>
    <row r="666" spans="14:31" ht="15">
      <c r="N666" s="301">
        <v>22</v>
      </c>
      <c r="O666" s="125" t="s">
        <v>492</v>
      </c>
      <c r="P666" s="124" t="s">
        <v>886</v>
      </c>
      <c r="Q666" s="132" t="s">
        <v>824</v>
      </c>
      <c r="R666" s="132"/>
      <c r="S666" s="79"/>
      <c r="T666" s="79"/>
      <c r="U666" s="79"/>
      <c r="V666" s="79"/>
      <c r="W666" s="79"/>
      <c r="X666" s="79"/>
      <c r="Y666" s="79"/>
      <c r="Z666" s="79"/>
      <c r="AA666" s="79"/>
      <c r="AC666" s="79"/>
      <c r="AD666" s="79"/>
      <c r="AE666" s="79"/>
    </row>
    <row r="667" spans="14:31" ht="15">
      <c r="N667" s="301">
        <v>23</v>
      </c>
      <c r="O667" s="125" t="s">
        <v>493</v>
      </c>
      <c r="P667" s="124" t="s">
        <v>887</v>
      </c>
      <c r="Q667" s="132" t="s">
        <v>840</v>
      </c>
      <c r="R667" s="116"/>
      <c r="S667" s="79"/>
      <c r="T667" s="79"/>
      <c r="U667" s="79"/>
      <c r="V667" s="79"/>
      <c r="W667" s="79"/>
      <c r="X667" s="79"/>
      <c r="Y667" s="79"/>
      <c r="Z667" s="79"/>
      <c r="AA667" s="79"/>
      <c r="AC667" s="79"/>
      <c r="AD667" s="79"/>
      <c r="AE667" s="79"/>
    </row>
    <row r="668" spans="14:31" ht="15" customHeight="1">
      <c r="N668" s="301">
        <v>24</v>
      </c>
      <c r="O668" s="132" t="s">
        <v>494</v>
      </c>
      <c r="P668" s="116" t="s">
        <v>888</v>
      </c>
      <c r="Q668" s="125" t="s">
        <v>844</v>
      </c>
      <c r="R668" s="116"/>
      <c r="S668" s="79"/>
      <c r="T668" s="79"/>
      <c r="U668" s="79"/>
      <c r="V668" s="79"/>
      <c r="W668" s="79"/>
      <c r="X668" s="79"/>
      <c r="Y668" s="79"/>
      <c r="Z668" s="79"/>
      <c r="AA668" s="79"/>
      <c r="AC668" s="79"/>
      <c r="AD668" s="79"/>
      <c r="AE668" s="79"/>
    </row>
    <row r="669" spans="14:31" ht="15" customHeight="1">
      <c r="N669" s="301">
        <v>25</v>
      </c>
      <c r="O669" s="132" t="s">
        <v>914</v>
      </c>
      <c r="P669" s="316" t="s">
        <v>102</v>
      </c>
      <c r="Q669" s="132" t="s">
        <v>845</v>
      </c>
      <c r="R669" s="116"/>
      <c r="S669" s="79"/>
      <c r="T669" s="79"/>
      <c r="U669" s="79"/>
      <c r="V669" s="79"/>
      <c r="W669" s="79"/>
      <c r="X669" s="79"/>
      <c r="Y669" s="79"/>
      <c r="Z669" s="79"/>
      <c r="AA669" s="79"/>
      <c r="AC669" s="79"/>
      <c r="AD669" s="79"/>
      <c r="AE669" s="79"/>
    </row>
    <row r="670" spans="14:31" ht="15" customHeight="1">
      <c r="N670" s="301">
        <v>26</v>
      </c>
      <c r="O670" s="317" t="s">
        <v>915</v>
      </c>
      <c r="P670" s="317" t="s">
        <v>103</v>
      </c>
      <c r="Q670" s="124" t="s">
        <v>843</v>
      </c>
      <c r="R670" s="317"/>
      <c r="S670" s="79"/>
      <c r="T670" s="79"/>
      <c r="U670" s="79"/>
      <c r="V670" s="79"/>
      <c r="W670" s="79"/>
      <c r="X670" s="79"/>
      <c r="Y670" s="79"/>
      <c r="Z670" s="79"/>
      <c r="AA670" s="79"/>
      <c r="AC670" s="79"/>
      <c r="AD670" s="79"/>
      <c r="AE670" s="79"/>
    </row>
    <row r="671" spans="14:31" ht="15" customHeight="1">
      <c r="N671" s="301">
        <v>27</v>
      </c>
      <c r="O671" s="317" t="s">
        <v>916</v>
      </c>
      <c r="P671" s="309" t="s">
        <v>372</v>
      </c>
      <c r="Q671" s="286" t="s">
        <v>846</v>
      </c>
      <c r="R671" s="317"/>
      <c r="S671" s="79"/>
      <c r="T671" s="79"/>
      <c r="U671" s="79"/>
      <c r="V671" s="79"/>
      <c r="W671" s="79"/>
      <c r="X671" s="79"/>
      <c r="Y671" s="79"/>
      <c r="Z671" s="79"/>
      <c r="AA671" s="79"/>
      <c r="AC671" s="79"/>
      <c r="AD671" s="79"/>
      <c r="AE671" s="79"/>
    </row>
    <row r="672" spans="14:31" ht="15" customHeight="1">
      <c r="N672" s="301">
        <v>28</v>
      </c>
      <c r="O672" s="317" t="s">
        <v>917</v>
      </c>
      <c r="P672" s="309" t="s">
        <v>373</v>
      </c>
      <c r="Q672" s="286" t="s">
        <v>825</v>
      </c>
      <c r="R672" s="317"/>
      <c r="S672" s="79"/>
      <c r="T672" s="79"/>
      <c r="U672" s="79"/>
      <c r="V672" s="79"/>
      <c r="W672" s="79"/>
      <c r="X672" s="79"/>
      <c r="Y672" s="79"/>
      <c r="Z672" s="79"/>
      <c r="AA672" s="79"/>
      <c r="AC672" s="79"/>
      <c r="AD672" s="79"/>
      <c r="AE672" s="79"/>
    </row>
    <row r="673" spans="14:31" ht="15" customHeight="1">
      <c r="N673" s="301">
        <v>29</v>
      </c>
      <c r="O673" s="317" t="s">
        <v>918</v>
      </c>
      <c r="P673" s="309"/>
      <c r="Q673" s="286" t="s">
        <v>826</v>
      </c>
      <c r="R673" s="317"/>
      <c r="S673" s="79"/>
      <c r="T673" s="79"/>
      <c r="U673" s="79"/>
      <c r="V673" s="79"/>
      <c r="W673" s="79"/>
      <c r="X673" s="79"/>
      <c r="Y673" s="79"/>
      <c r="Z673" s="79"/>
      <c r="AA673" s="79"/>
      <c r="AC673" s="79"/>
      <c r="AD673" s="79"/>
      <c r="AE673" s="79"/>
    </row>
    <row r="674" spans="14:31" ht="15" customHeight="1">
      <c r="N674" s="301">
        <v>30</v>
      </c>
      <c r="O674" s="317" t="s">
        <v>919</v>
      </c>
      <c r="P674" s="309"/>
      <c r="Q674" s="286" t="s">
        <v>102</v>
      </c>
      <c r="R674" s="317"/>
      <c r="S674" s="79"/>
      <c r="T674" s="79"/>
      <c r="U674" s="79"/>
      <c r="V674" s="79"/>
      <c r="W674" s="79"/>
      <c r="X674" s="79"/>
      <c r="Y674" s="79"/>
      <c r="Z674" s="79"/>
      <c r="AA674" s="79"/>
      <c r="AC674" s="79"/>
      <c r="AD674" s="79"/>
      <c r="AE674" s="79"/>
    </row>
    <row r="675" spans="14:31" ht="15" customHeight="1">
      <c r="N675" s="301">
        <v>31</v>
      </c>
      <c r="O675" s="317" t="s">
        <v>208</v>
      </c>
      <c r="P675" s="318"/>
      <c r="Q675" s="317" t="s">
        <v>103</v>
      </c>
      <c r="R675" s="319"/>
      <c r="S675" s="79"/>
      <c r="T675" s="79"/>
      <c r="U675" s="79"/>
      <c r="V675" s="79"/>
      <c r="W675" s="79"/>
      <c r="X675" s="79"/>
      <c r="Y675" s="79"/>
      <c r="Z675" s="79"/>
      <c r="AA675" s="79"/>
      <c r="AC675" s="79"/>
      <c r="AD675" s="79"/>
      <c r="AE675" s="79"/>
    </row>
    <row r="676" spans="14:31" ht="15" customHeight="1">
      <c r="N676" s="301">
        <v>32</v>
      </c>
      <c r="O676" s="317" t="s">
        <v>920</v>
      </c>
      <c r="P676" s="318"/>
      <c r="Q676" s="317" t="s">
        <v>372</v>
      </c>
      <c r="R676" s="319"/>
      <c r="S676" s="79"/>
      <c r="T676" s="79"/>
      <c r="U676" s="79"/>
      <c r="V676" s="79"/>
      <c r="W676" s="79"/>
      <c r="X676" s="79"/>
      <c r="Y676" s="79"/>
      <c r="Z676" s="79"/>
      <c r="AA676" s="79"/>
      <c r="AC676" s="79"/>
      <c r="AD676" s="79"/>
      <c r="AE676" s="79"/>
    </row>
    <row r="677" spans="14:31" ht="15" customHeight="1">
      <c r="N677" s="301">
        <v>33</v>
      </c>
      <c r="O677" s="317" t="s">
        <v>921</v>
      </c>
      <c r="P677" s="318"/>
      <c r="Q677" s="317" t="s">
        <v>373</v>
      </c>
      <c r="R677" s="319"/>
      <c r="S677" s="79"/>
      <c r="T677" s="79"/>
      <c r="U677" s="79"/>
      <c r="V677" s="79"/>
      <c r="W677" s="79"/>
      <c r="X677" s="79"/>
      <c r="Y677" s="79"/>
      <c r="Z677" s="79"/>
      <c r="AA677" s="79"/>
      <c r="AC677" s="79"/>
      <c r="AD677" s="79"/>
      <c r="AE677" s="79"/>
    </row>
    <row r="678" spans="14:31" ht="15" customHeight="1">
      <c r="N678" s="301">
        <v>34</v>
      </c>
      <c r="O678" s="317" t="s">
        <v>922</v>
      </c>
      <c r="P678" s="318"/>
      <c r="Q678" s="317"/>
      <c r="R678" s="319"/>
      <c r="S678" s="79"/>
      <c r="T678" s="79"/>
      <c r="U678" s="79"/>
      <c r="V678" s="79"/>
      <c r="W678" s="79"/>
      <c r="X678" s="79"/>
      <c r="Y678" s="79"/>
      <c r="Z678" s="79"/>
      <c r="AA678" s="79"/>
      <c r="AC678" s="79"/>
      <c r="AD678" s="79"/>
      <c r="AE678" s="79"/>
    </row>
    <row r="679" spans="14:31" ht="15" customHeight="1">
      <c r="N679" s="301">
        <v>35</v>
      </c>
      <c r="O679" s="317" t="s">
        <v>923</v>
      </c>
      <c r="P679" s="318"/>
      <c r="Q679" s="317"/>
      <c r="R679" s="319"/>
      <c r="S679" s="79"/>
      <c r="T679" s="79"/>
      <c r="U679" s="79"/>
      <c r="V679" s="79"/>
      <c r="W679" s="79"/>
      <c r="X679" s="79"/>
      <c r="Y679" s="79"/>
      <c r="Z679" s="79"/>
      <c r="AA679" s="79"/>
      <c r="AC679" s="79"/>
      <c r="AD679" s="79"/>
      <c r="AE679" s="79"/>
    </row>
    <row r="680" spans="14:31" ht="15" customHeight="1">
      <c r="N680" s="301">
        <v>36</v>
      </c>
      <c r="O680" s="317" t="s">
        <v>102</v>
      </c>
      <c r="P680" s="318"/>
      <c r="Q680" s="116"/>
      <c r="R680" s="319"/>
      <c r="S680" s="79"/>
      <c r="T680" s="79"/>
      <c r="U680" s="79"/>
      <c r="V680" s="79"/>
      <c r="W680" s="79"/>
      <c r="X680" s="79"/>
      <c r="Y680" s="79"/>
      <c r="Z680" s="79"/>
      <c r="AA680" s="79"/>
      <c r="AC680" s="79"/>
      <c r="AD680" s="79"/>
      <c r="AE680" s="79"/>
    </row>
    <row r="681" spans="14:31" ht="15" customHeight="1">
      <c r="N681" s="301">
        <v>37</v>
      </c>
      <c r="O681" s="317" t="s">
        <v>103</v>
      </c>
      <c r="P681" s="318"/>
      <c r="Q681" s="116"/>
      <c r="R681" s="319"/>
      <c r="S681" s="79"/>
      <c r="T681" s="79"/>
      <c r="U681" s="79"/>
      <c r="V681" s="79"/>
      <c r="W681" s="79"/>
      <c r="X681" s="79"/>
      <c r="Y681" s="79"/>
      <c r="Z681" s="79"/>
      <c r="AA681" s="79"/>
      <c r="AC681" s="79"/>
      <c r="AD681" s="79"/>
      <c r="AE681" s="79"/>
    </row>
    <row r="682" spans="14:31" ht="15" customHeight="1">
      <c r="N682" s="301">
        <v>38</v>
      </c>
      <c r="O682" s="317" t="s">
        <v>372</v>
      </c>
      <c r="P682" s="318"/>
      <c r="Q682" s="317"/>
      <c r="R682" s="319"/>
      <c r="S682" s="79"/>
      <c r="T682" s="79"/>
      <c r="U682" s="79"/>
      <c r="V682" s="79"/>
      <c r="W682" s="79"/>
      <c r="X682" s="79"/>
      <c r="Y682" s="79"/>
      <c r="Z682" s="79"/>
      <c r="AA682" s="79"/>
      <c r="AC682" s="79"/>
      <c r="AD682" s="79"/>
      <c r="AE682" s="79"/>
    </row>
    <row r="683" spans="14:31" ht="15" customHeight="1">
      <c r="N683" s="301">
        <v>39</v>
      </c>
      <c r="O683" s="317" t="s">
        <v>373</v>
      </c>
      <c r="P683" s="318"/>
      <c r="Q683" s="317"/>
      <c r="R683" s="319"/>
      <c r="S683" s="79"/>
      <c r="T683" s="79"/>
      <c r="U683" s="79"/>
      <c r="V683" s="79"/>
      <c r="W683" s="79"/>
      <c r="X683" s="79"/>
      <c r="Y683" s="79"/>
      <c r="Z683" s="79"/>
      <c r="AA683" s="79"/>
      <c r="AC683" s="79"/>
      <c r="AD683" s="79"/>
      <c r="AE683" s="79"/>
    </row>
    <row r="684" spans="14:31" ht="15" customHeight="1">
      <c r="N684" s="301">
        <v>40</v>
      </c>
      <c r="O684" s="96"/>
      <c r="P684" s="532"/>
      <c r="Q684" s="532"/>
      <c r="R684" s="164"/>
      <c r="S684" s="79"/>
      <c r="T684" s="79"/>
      <c r="U684" s="79"/>
      <c r="V684" s="79"/>
      <c r="W684" s="79"/>
      <c r="X684" s="79"/>
      <c r="Y684" s="79"/>
      <c r="Z684" s="79"/>
      <c r="AA684" s="79"/>
      <c r="AC684" s="79"/>
      <c r="AD684" s="79"/>
      <c r="AE684" s="79"/>
    </row>
    <row r="685" spans="14:31" ht="15" customHeight="1">
      <c r="N685" s="301">
        <v>41</v>
      </c>
      <c r="O685" s="96"/>
      <c r="P685" s="532"/>
      <c r="Q685" s="532"/>
      <c r="R685" s="164"/>
      <c r="S685" s="79"/>
      <c r="T685" s="79"/>
      <c r="U685" s="79"/>
      <c r="V685" s="79"/>
      <c r="W685" s="79"/>
      <c r="X685" s="79"/>
      <c r="Y685" s="79"/>
      <c r="Z685" s="79"/>
      <c r="AA685" s="79"/>
      <c r="AC685" s="79"/>
      <c r="AD685" s="79"/>
      <c r="AE685" s="79"/>
    </row>
    <row r="686" spans="14:31" ht="15" customHeight="1">
      <c r="N686" s="301">
        <v>42</v>
      </c>
      <c r="O686" s="96"/>
      <c r="P686" s="532"/>
      <c r="Q686" s="532"/>
      <c r="R686" s="164"/>
      <c r="S686" s="79"/>
      <c r="T686" s="79"/>
      <c r="U686" s="79"/>
      <c r="V686" s="79"/>
      <c r="W686" s="79"/>
      <c r="X686" s="79"/>
      <c r="Y686" s="79"/>
      <c r="Z686" s="79"/>
      <c r="AA686" s="79"/>
      <c r="AC686" s="79"/>
      <c r="AD686" s="79"/>
      <c r="AE686" s="79"/>
    </row>
    <row r="687" spans="14:31" ht="15" customHeight="1">
      <c r="N687" s="301">
        <v>43</v>
      </c>
      <c r="O687" s="96"/>
      <c r="P687" s="532"/>
      <c r="Q687" s="532"/>
      <c r="R687" s="164"/>
      <c r="S687" s="79"/>
      <c r="T687" s="79"/>
      <c r="U687" s="79"/>
      <c r="V687" s="79"/>
      <c r="W687" s="79"/>
      <c r="X687" s="79"/>
      <c r="Y687" s="79"/>
      <c r="Z687" s="79"/>
      <c r="AA687" s="79"/>
      <c r="AC687" s="79"/>
      <c r="AD687" s="79"/>
      <c r="AE687" s="79"/>
    </row>
    <row r="688" spans="14:31" ht="15" customHeight="1">
      <c r="N688" s="301">
        <v>44</v>
      </c>
      <c r="O688" s="96"/>
      <c r="P688" s="532"/>
      <c r="Q688" s="532"/>
      <c r="R688" s="164"/>
      <c r="S688" s="79"/>
      <c r="T688" s="79"/>
      <c r="U688" s="79"/>
      <c r="V688" s="79"/>
      <c r="W688" s="79"/>
      <c r="X688" s="79"/>
      <c r="Y688" s="79"/>
      <c r="Z688" s="79"/>
      <c r="AA688" s="79"/>
      <c r="AC688" s="79"/>
      <c r="AD688" s="79"/>
      <c r="AE688" s="79"/>
    </row>
    <row r="689" spans="14:31" ht="15" customHeight="1" thickBot="1">
      <c r="N689" s="301">
        <v>45</v>
      </c>
      <c r="O689" s="167"/>
      <c r="P689" s="533"/>
      <c r="Q689" s="533"/>
      <c r="R689" s="168"/>
      <c r="S689" s="79"/>
      <c r="T689" s="79"/>
      <c r="U689" s="79"/>
      <c r="V689" s="79"/>
      <c r="W689" s="79"/>
      <c r="X689" s="79"/>
      <c r="Y689" s="79"/>
      <c r="Z689" s="79"/>
      <c r="AA689" s="79"/>
      <c r="AC689" s="79"/>
      <c r="AD689" s="79"/>
      <c r="AE689" s="79"/>
    </row>
    <row r="690" spans="14:31" ht="15" customHeight="1">
      <c r="N690"/>
      <c r="O690"/>
      <c r="P690"/>
      <c r="Q690"/>
      <c r="R690"/>
      <c r="S690" s="79"/>
      <c r="T690" s="79"/>
      <c r="U690" s="79"/>
      <c r="V690" s="79"/>
      <c r="W690" s="79"/>
      <c r="X690" s="79"/>
      <c r="Y690" s="79"/>
      <c r="Z690" s="79"/>
      <c r="AA690" s="79"/>
      <c r="AC690" s="79"/>
      <c r="AD690" s="79"/>
      <c r="AE690" s="79"/>
    </row>
    <row r="691" spans="14:31" ht="15" customHeight="1">
      <c r="N691"/>
      <c r="O691"/>
      <c r="P691"/>
      <c r="Q691"/>
      <c r="R691"/>
      <c r="S691" s="79"/>
      <c r="T691" s="79"/>
      <c r="U691" s="79"/>
      <c r="V691" s="79"/>
      <c r="W691" s="79"/>
      <c r="X691" s="79"/>
      <c r="Y691" s="79"/>
      <c r="Z691" s="79"/>
      <c r="AA691" s="79"/>
      <c r="AC691" s="79"/>
      <c r="AD691" s="79"/>
      <c r="AE691" s="79"/>
    </row>
    <row r="692" spans="14:31" ht="15" customHeight="1">
      <c r="N692"/>
      <c r="O692"/>
      <c r="P692"/>
      <c r="Q692"/>
      <c r="R692"/>
      <c r="S692" s="79"/>
      <c r="T692" s="79"/>
      <c r="U692" s="79"/>
      <c r="V692" s="79"/>
      <c r="W692" s="79"/>
      <c r="X692" s="79"/>
      <c r="Y692" s="79"/>
      <c r="Z692" s="79"/>
      <c r="AA692" s="79"/>
      <c r="AC692" s="79"/>
      <c r="AD692" s="79"/>
      <c r="AE692" s="79"/>
    </row>
    <row r="693" spans="14:31" ht="15" customHeight="1">
      <c r="N693"/>
      <c r="O693"/>
      <c r="P693"/>
      <c r="Q693"/>
      <c r="R693"/>
      <c r="S693" s="79"/>
      <c r="T693" s="79"/>
      <c r="U693" s="79"/>
      <c r="V693" s="79"/>
      <c r="W693" s="79"/>
      <c r="X693" s="79"/>
      <c r="Y693" s="79"/>
      <c r="Z693" s="79"/>
      <c r="AA693" s="79"/>
      <c r="AC693" s="79"/>
      <c r="AD693" s="79"/>
      <c r="AE693" s="79"/>
    </row>
    <row r="694" spans="14:31" ht="15" customHeight="1">
      <c r="N694"/>
      <c r="O694"/>
      <c r="P694"/>
      <c r="Q694"/>
      <c r="R694"/>
      <c r="S694" s="79"/>
      <c r="T694" s="79"/>
      <c r="U694" s="79"/>
      <c r="V694" s="79"/>
      <c r="W694" s="79"/>
      <c r="X694" s="79"/>
      <c r="Y694" s="79"/>
      <c r="Z694" s="79"/>
      <c r="AA694" s="79"/>
      <c r="AC694" s="79"/>
      <c r="AD694" s="79"/>
      <c r="AE694" s="79"/>
    </row>
    <row r="695" spans="14:31" ht="15" customHeight="1">
      <c r="N695"/>
      <c r="O695"/>
      <c r="P695"/>
      <c r="Q695"/>
      <c r="R695"/>
      <c r="S695" s="79"/>
      <c r="T695" s="79"/>
      <c r="U695" s="79"/>
      <c r="V695" s="79"/>
      <c r="W695" s="79"/>
      <c r="X695" s="79"/>
      <c r="Y695" s="79"/>
      <c r="Z695" s="79"/>
      <c r="AA695" s="79"/>
      <c r="AC695" s="79"/>
      <c r="AD695" s="79"/>
      <c r="AE695" s="79"/>
    </row>
    <row r="696" spans="14:31" ht="15" customHeight="1">
      <c r="N696"/>
      <c r="O696"/>
      <c r="P696"/>
      <c r="Q696"/>
      <c r="R696"/>
      <c r="S696" s="79"/>
      <c r="T696" s="79"/>
      <c r="U696" s="79"/>
      <c r="V696" s="79"/>
      <c r="W696" s="79"/>
      <c r="X696" s="79"/>
      <c r="Y696" s="79"/>
      <c r="Z696" s="79"/>
      <c r="AA696" s="79"/>
      <c r="AC696" s="79"/>
      <c r="AD696" s="79"/>
      <c r="AE696" s="79"/>
    </row>
    <row r="697" spans="14:31" ht="15" customHeight="1">
      <c r="N697"/>
      <c r="O697"/>
      <c r="P697"/>
      <c r="Q697"/>
      <c r="R697"/>
      <c r="S697" s="79"/>
      <c r="T697" s="79"/>
      <c r="U697" s="79"/>
      <c r="V697" s="79"/>
      <c r="W697" s="79"/>
      <c r="X697" s="79"/>
      <c r="Y697" s="79"/>
      <c r="Z697" s="79"/>
      <c r="AA697" s="79"/>
      <c r="AC697" s="79"/>
      <c r="AD697" s="79"/>
      <c r="AE697" s="79"/>
    </row>
    <row r="698" spans="14:31" ht="15" customHeight="1">
      <c r="N698"/>
      <c r="O698"/>
      <c r="P698"/>
      <c r="Q698"/>
      <c r="R698"/>
      <c r="S698" s="79"/>
      <c r="T698" s="79"/>
      <c r="U698" s="79"/>
      <c r="V698" s="79"/>
      <c r="W698" s="79"/>
      <c r="X698" s="79"/>
      <c r="Y698" s="79"/>
      <c r="Z698" s="79"/>
      <c r="AA698" s="79"/>
      <c r="AC698" s="79"/>
      <c r="AD698" s="79"/>
      <c r="AE698" s="79"/>
    </row>
    <row r="699" spans="14:31" ht="15" customHeight="1">
      <c r="N699"/>
      <c r="O699"/>
      <c r="P699"/>
      <c r="Q699"/>
      <c r="R699"/>
      <c r="S699" s="79"/>
      <c r="T699" s="79"/>
      <c r="U699" s="79"/>
      <c r="V699" s="79"/>
      <c r="W699" s="79"/>
      <c r="X699" s="79"/>
      <c r="Y699" s="79"/>
      <c r="Z699" s="79"/>
      <c r="AA699" s="79"/>
      <c r="AC699" s="79"/>
      <c r="AD699" s="79"/>
      <c r="AE699" s="79"/>
    </row>
    <row r="700" spans="14:31" ht="15" customHeight="1">
      <c r="N700"/>
      <c r="O700"/>
      <c r="P700"/>
      <c r="Q700"/>
      <c r="R700"/>
      <c r="S700" s="79"/>
      <c r="T700" s="79"/>
      <c r="U700" s="79"/>
      <c r="V700" s="79"/>
      <c r="W700" s="79"/>
      <c r="X700" s="79"/>
      <c r="Y700" s="79"/>
      <c r="Z700" s="79"/>
      <c r="AA700" s="79"/>
      <c r="AC700" s="79"/>
      <c r="AD700" s="79"/>
      <c r="AE700" s="79"/>
    </row>
    <row r="701" spans="14:31" ht="15" customHeight="1">
      <c r="N701"/>
      <c r="O701"/>
      <c r="P701"/>
      <c r="Q701"/>
      <c r="R701"/>
      <c r="S701" s="79"/>
      <c r="T701" s="79"/>
      <c r="U701" s="79"/>
      <c r="V701" s="79"/>
      <c r="W701" s="79"/>
      <c r="X701" s="79"/>
      <c r="Y701" s="79"/>
      <c r="Z701" s="79"/>
      <c r="AA701" s="79"/>
      <c r="AC701" s="79"/>
      <c r="AD701" s="79"/>
      <c r="AE701" s="79"/>
    </row>
    <row r="702" spans="14:31" ht="15" customHeight="1">
      <c r="N702"/>
      <c r="O702"/>
      <c r="P702"/>
      <c r="Q702"/>
      <c r="R702"/>
      <c r="S702" s="79"/>
      <c r="T702" s="79"/>
      <c r="U702" s="79"/>
      <c r="V702" s="79"/>
      <c r="W702" s="79"/>
      <c r="X702" s="79"/>
      <c r="Y702" s="79"/>
      <c r="Z702" s="79"/>
      <c r="AA702" s="79"/>
      <c r="AC702" s="79"/>
      <c r="AD702" s="79"/>
      <c r="AE702" s="79"/>
    </row>
    <row r="703" spans="14:31" ht="15" customHeight="1">
      <c r="N703"/>
      <c r="O703"/>
      <c r="P703"/>
      <c r="Q703"/>
      <c r="R703"/>
      <c r="S703" s="79"/>
      <c r="T703" s="79"/>
      <c r="U703" s="79"/>
      <c r="V703" s="79"/>
      <c r="W703" s="79"/>
      <c r="X703" s="79"/>
      <c r="Y703" s="79"/>
      <c r="Z703" s="79"/>
      <c r="AA703" s="79"/>
      <c r="AC703" s="79"/>
      <c r="AD703" s="79"/>
      <c r="AE703" s="79"/>
    </row>
    <row r="704" spans="14:31" ht="15" customHeight="1">
      <c r="N704"/>
      <c r="O704"/>
      <c r="P704"/>
      <c r="Q704"/>
      <c r="R704"/>
      <c r="S704" s="79"/>
      <c r="T704" s="79"/>
      <c r="U704" s="79"/>
      <c r="V704" s="79"/>
      <c r="W704" s="79"/>
      <c r="X704" s="79"/>
      <c r="Y704" s="79"/>
      <c r="Z704" s="79"/>
      <c r="AA704" s="79"/>
      <c r="AC704" s="79"/>
      <c r="AD704" s="79"/>
      <c r="AE704" s="79"/>
    </row>
    <row r="705" spans="14:31" ht="15" customHeight="1">
      <c r="N705"/>
      <c r="O705"/>
      <c r="P705"/>
      <c r="Q705"/>
      <c r="R705"/>
      <c r="S705" s="79"/>
      <c r="T705" s="79"/>
      <c r="U705" s="79"/>
      <c r="V705" s="79"/>
      <c r="W705" s="79"/>
      <c r="X705" s="79"/>
      <c r="Y705" s="79"/>
      <c r="Z705" s="79"/>
      <c r="AA705" s="79"/>
      <c r="AC705" s="79"/>
      <c r="AD705" s="79"/>
      <c r="AE705" s="79"/>
    </row>
    <row r="706" spans="14:31" ht="15" customHeight="1">
      <c r="N706"/>
      <c r="O706"/>
      <c r="P706"/>
      <c r="Q706"/>
      <c r="R706"/>
      <c r="S706" s="79"/>
      <c r="T706" s="79"/>
      <c r="U706" s="79"/>
      <c r="V706" s="79"/>
      <c r="W706" s="79"/>
      <c r="X706" s="79"/>
      <c r="Y706" s="79"/>
      <c r="Z706" s="79"/>
      <c r="AA706" s="79"/>
      <c r="AC706" s="79"/>
      <c r="AD706" s="79"/>
      <c r="AE706" s="79"/>
    </row>
    <row r="707" spans="14:31" ht="15" customHeight="1">
      <c r="N707"/>
      <c r="O707"/>
      <c r="P707"/>
      <c r="Q707"/>
      <c r="R707"/>
      <c r="S707" s="79"/>
      <c r="T707" s="79"/>
      <c r="U707" s="79"/>
      <c r="V707" s="79"/>
      <c r="W707" s="79"/>
      <c r="X707" s="79"/>
      <c r="Y707" s="79"/>
      <c r="Z707" s="79"/>
      <c r="AA707" s="79"/>
      <c r="AC707" s="79"/>
      <c r="AD707" s="79"/>
      <c r="AE707" s="79"/>
    </row>
    <row r="708" spans="14:31" ht="15" customHeight="1">
      <c r="N708"/>
      <c r="O708"/>
      <c r="P708"/>
      <c r="Q708"/>
      <c r="R708"/>
      <c r="S708" s="79"/>
      <c r="T708" s="79"/>
      <c r="U708" s="79"/>
      <c r="V708" s="79"/>
      <c r="W708" s="79"/>
      <c r="X708" s="79"/>
      <c r="Y708" s="79"/>
      <c r="Z708" s="79"/>
      <c r="AA708" s="79"/>
      <c r="AC708" s="79"/>
      <c r="AD708" s="79"/>
      <c r="AE708" s="79"/>
    </row>
    <row r="709" spans="14:31" ht="15" customHeight="1">
      <c r="N709"/>
      <c r="O709"/>
      <c r="P709"/>
      <c r="Q709"/>
      <c r="R709"/>
      <c r="S709" s="79"/>
      <c r="T709" s="79"/>
      <c r="U709" s="79"/>
      <c r="V709" s="79"/>
      <c r="W709" s="79"/>
      <c r="X709" s="79"/>
      <c r="Y709" s="79"/>
      <c r="Z709" s="79"/>
      <c r="AA709" s="79"/>
      <c r="AC709" s="79"/>
      <c r="AD709" s="79"/>
      <c r="AE709" s="79"/>
    </row>
    <row r="710" spans="14:31" ht="15" customHeight="1">
      <c r="N710"/>
      <c r="O710"/>
      <c r="P710"/>
      <c r="Q710"/>
      <c r="R710"/>
      <c r="S710" s="79"/>
      <c r="T710" s="79"/>
      <c r="U710" s="79"/>
      <c r="V710" s="79"/>
      <c r="W710" s="79"/>
      <c r="X710" s="79"/>
      <c r="Y710" s="79"/>
      <c r="Z710" s="79"/>
      <c r="AA710" s="79"/>
      <c r="AC710" s="79"/>
      <c r="AD710" s="79"/>
      <c r="AE710" s="79"/>
    </row>
    <row r="711" spans="14:31" ht="15" customHeight="1">
      <c r="N711"/>
      <c r="O711"/>
      <c r="P711"/>
      <c r="Q711"/>
      <c r="R711"/>
      <c r="S711" s="79"/>
      <c r="T711" s="79"/>
      <c r="U711" s="79"/>
      <c r="V711" s="79"/>
      <c r="W711" s="79"/>
      <c r="X711" s="79"/>
      <c r="Y711" s="79"/>
      <c r="Z711" s="79"/>
      <c r="AA711" s="79"/>
      <c r="AC711" s="79"/>
      <c r="AD711" s="79"/>
      <c r="AE711" s="79"/>
    </row>
    <row r="712" spans="14:31" ht="12.75">
      <c r="N712"/>
      <c r="O712"/>
      <c r="P712"/>
      <c r="Q712"/>
      <c r="R712"/>
      <c r="S712" s="79"/>
      <c r="T712" s="79"/>
      <c r="U712" s="79"/>
      <c r="V712" s="79"/>
      <c r="W712" s="79"/>
      <c r="X712" s="79"/>
      <c r="Y712" s="79"/>
      <c r="Z712" s="79"/>
      <c r="AA712" s="79"/>
      <c r="AC712" s="79"/>
      <c r="AD712" s="79"/>
      <c r="AE712" s="79"/>
    </row>
    <row r="713" spans="14:31" ht="12.75">
      <c r="N713"/>
      <c r="O713"/>
      <c r="P713"/>
      <c r="Q713"/>
      <c r="R713"/>
      <c r="S713" s="79"/>
      <c r="T713" s="79"/>
      <c r="U713" s="79"/>
      <c r="V713" s="79"/>
      <c r="W713" s="79"/>
      <c r="X713" s="79"/>
      <c r="Y713" s="79"/>
      <c r="Z713" s="79"/>
      <c r="AA713" s="79"/>
      <c r="AC713" s="79"/>
      <c r="AD713" s="79"/>
      <c r="AE713" s="79"/>
    </row>
    <row r="714" spans="14:31" ht="12.75">
      <c r="N714"/>
      <c r="O714"/>
      <c r="P714"/>
      <c r="Q714"/>
      <c r="R714"/>
      <c r="S714" s="79"/>
      <c r="T714" s="79"/>
      <c r="U714" s="79"/>
      <c r="V714" s="79"/>
      <c r="W714" s="79"/>
      <c r="X714" s="79"/>
      <c r="Y714" s="79"/>
      <c r="Z714" s="79"/>
      <c r="AA714" s="79"/>
      <c r="AC714" s="79"/>
      <c r="AD714" s="79"/>
      <c r="AE714" s="79"/>
    </row>
    <row r="715" spans="14:31" ht="12.75">
      <c r="N715"/>
      <c r="O715"/>
      <c r="P715"/>
      <c r="Q715"/>
      <c r="R715"/>
      <c r="S715" s="79"/>
      <c r="T715" s="79"/>
      <c r="U715" s="79"/>
      <c r="V715" s="79"/>
      <c r="W715" s="79"/>
      <c r="X715" s="79"/>
      <c r="Y715" s="79"/>
      <c r="Z715" s="79"/>
      <c r="AA715" s="79"/>
      <c r="AC715" s="79"/>
      <c r="AD715" s="79"/>
      <c r="AE715" s="79"/>
    </row>
    <row r="716" spans="14:31" ht="12.75">
      <c r="N716"/>
      <c r="O716"/>
      <c r="P716"/>
      <c r="Q716"/>
      <c r="R716"/>
      <c r="S716" s="79"/>
      <c r="T716" s="79"/>
      <c r="U716" s="79"/>
      <c r="V716" s="79"/>
      <c r="W716" s="79"/>
      <c r="X716" s="79"/>
      <c r="Y716" s="79"/>
      <c r="Z716" s="79"/>
      <c r="AA716" s="79"/>
      <c r="AC716" s="79"/>
      <c r="AD716" s="79"/>
      <c r="AE716" s="79"/>
    </row>
    <row r="717" spans="14:31" ht="12.75">
      <c r="N717"/>
      <c r="O717"/>
      <c r="P717"/>
      <c r="Q717"/>
      <c r="R717"/>
      <c r="S717" s="79"/>
      <c r="T717" s="79"/>
      <c r="U717" s="79"/>
      <c r="V717" s="79"/>
      <c r="W717" s="79"/>
      <c r="X717" s="79"/>
      <c r="Y717" s="79"/>
      <c r="Z717" s="79"/>
      <c r="AA717" s="79"/>
      <c r="AC717" s="79"/>
      <c r="AD717" s="79"/>
      <c r="AE717" s="79"/>
    </row>
    <row r="718" spans="14:31" ht="12.75">
      <c r="N718"/>
      <c r="O718"/>
      <c r="P718"/>
      <c r="Q718"/>
      <c r="R718"/>
      <c r="S718" s="79"/>
      <c r="T718" s="79"/>
      <c r="U718" s="79"/>
      <c r="V718" s="79"/>
      <c r="W718" s="79"/>
      <c r="X718" s="79"/>
      <c r="Y718" s="79"/>
      <c r="Z718" s="79"/>
      <c r="AA718" s="79"/>
      <c r="AC718" s="79"/>
      <c r="AD718" s="79"/>
      <c r="AE718" s="79"/>
    </row>
    <row r="719" spans="14:31" ht="12.75">
      <c r="N719"/>
      <c r="O719"/>
      <c r="P719"/>
      <c r="Q719"/>
      <c r="R719"/>
      <c r="S719" s="79"/>
      <c r="T719" s="79"/>
      <c r="U719" s="79"/>
      <c r="V719" s="79"/>
      <c r="W719" s="79"/>
      <c r="X719" s="79"/>
      <c r="Y719" s="79"/>
      <c r="Z719" s="79"/>
      <c r="AA719" s="79"/>
      <c r="AC719" s="79"/>
      <c r="AD719" s="79"/>
      <c r="AE719" s="79"/>
    </row>
    <row r="720" spans="14:31" ht="12.75">
      <c r="N720"/>
      <c r="O720"/>
      <c r="P720"/>
      <c r="Q720"/>
      <c r="R720"/>
      <c r="S720" s="79"/>
      <c r="T720" s="79"/>
      <c r="U720" s="79"/>
      <c r="V720" s="79"/>
      <c r="W720" s="79"/>
      <c r="X720" s="79"/>
      <c r="Y720" s="79"/>
      <c r="Z720" s="79"/>
      <c r="AA720" s="79"/>
      <c r="AC720" s="79"/>
      <c r="AD720" s="79"/>
      <c r="AE720" s="79"/>
    </row>
    <row r="721" spans="14:31" ht="12.75">
      <c r="N721"/>
      <c r="O721"/>
      <c r="P721"/>
      <c r="Q721"/>
      <c r="R721"/>
      <c r="S721" s="79"/>
      <c r="T721" s="79"/>
      <c r="U721" s="79"/>
      <c r="V721" s="79"/>
      <c r="W721" s="79"/>
      <c r="X721" s="79"/>
      <c r="Y721" s="79"/>
      <c r="Z721" s="79"/>
      <c r="AA721" s="79"/>
      <c r="AC721" s="79"/>
      <c r="AD721" s="79"/>
      <c r="AE721" s="79"/>
    </row>
    <row r="722" spans="14:31" ht="12.75">
      <c r="N722"/>
      <c r="O722"/>
      <c r="P722"/>
      <c r="Q722"/>
      <c r="R722"/>
      <c r="S722" s="79"/>
      <c r="T722" s="79"/>
      <c r="U722" s="79"/>
      <c r="V722" s="79"/>
      <c r="W722" s="79"/>
      <c r="X722" s="79"/>
      <c r="Y722" s="79"/>
      <c r="Z722" s="79"/>
      <c r="AA722" s="79"/>
      <c r="AC722" s="79"/>
      <c r="AD722" s="79"/>
      <c r="AE722" s="79"/>
    </row>
    <row r="723" spans="14:31" ht="12.75">
      <c r="N723"/>
      <c r="O723"/>
      <c r="P723"/>
      <c r="Q723"/>
      <c r="R723"/>
      <c r="S723" s="79"/>
      <c r="T723" s="79"/>
      <c r="U723" s="79"/>
      <c r="V723" s="79"/>
      <c r="W723" s="79"/>
      <c r="X723" s="79"/>
      <c r="Y723" s="79"/>
      <c r="Z723" s="79"/>
      <c r="AA723" s="79"/>
      <c r="AC723" s="79"/>
      <c r="AD723" s="79"/>
      <c r="AE723" s="79"/>
    </row>
    <row r="724" spans="14:31" ht="12.75">
      <c r="N724"/>
      <c r="O724"/>
      <c r="P724"/>
      <c r="Q724"/>
      <c r="R724"/>
      <c r="S724" s="79"/>
      <c r="T724" s="79"/>
      <c r="U724" s="79"/>
      <c r="V724" s="79"/>
      <c r="W724" s="79"/>
      <c r="X724" s="79"/>
      <c r="Y724" s="79"/>
      <c r="Z724" s="79"/>
      <c r="AA724" s="79"/>
      <c r="AC724" s="79"/>
      <c r="AD724" s="79"/>
      <c r="AE724" s="79"/>
    </row>
    <row r="725" spans="14:31" ht="12.75">
      <c r="N725"/>
      <c r="O725"/>
      <c r="P725"/>
      <c r="Q725"/>
      <c r="R725"/>
      <c r="S725" s="79"/>
      <c r="T725" s="79"/>
      <c r="U725" s="79"/>
      <c r="V725" s="79"/>
      <c r="W725" s="79"/>
      <c r="X725" s="79"/>
      <c r="Y725" s="79"/>
      <c r="Z725" s="79"/>
      <c r="AA725" s="79"/>
      <c r="AC725" s="79"/>
      <c r="AD725" s="79"/>
      <c r="AE725" s="79"/>
    </row>
    <row r="726" spans="14:31" ht="12.75">
      <c r="N726"/>
      <c r="O726"/>
      <c r="P726"/>
      <c r="Q726"/>
      <c r="R726"/>
      <c r="S726" s="79"/>
      <c r="T726" s="79"/>
      <c r="U726" s="79"/>
      <c r="V726" s="79"/>
      <c r="W726" s="79"/>
      <c r="X726" s="79"/>
      <c r="Y726" s="79"/>
      <c r="Z726" s="79"/>
      <c r="AA726" s="79"/>
      <c r="AC726" s="79"/>
      <c r="AD726" s="79"/>
      <c r="AE726" s="79"/>
    </row>
    <row r="727" spans="14:31" ht="12.75">
      <c r="N727"/>
      <c r="O727"/>
      <c r="P727"/>
      <c r="Q727"/>
      <c r="R727"/>
      <c r="S727" s="79"/>
      <c r="T727" s="79"/>
      <c r="U727" s="79"/>
      <c r="V727" s="79"/>
      <c r="W727" s="79"/>
      <c r="X727" s="79"/>
      <c r="Y727" s="79"/>
      <c r="Z727" s="79"/>
      <c r="AA727" s="79"/>
      <c r="AC727" s="79"/>
      <c r="AD727" s="79"/>
      <c r="AE727" s="79"/>
    </row>
    <row r="728" spans="14:31" ht="12.75">
      <c r="N728"/>
      <c r="O728"/>
      <c r="P728"/>
      <c r="Q728"/>
      <c r="R728"/>
      <c r="S728" s="79"/>
      <c r="T728" s="79"/>
      <c r="U728" s="79"/>
      <c r="V728" s="79"/>
      <c r="W728" s="79"/>
      <c r="X728" s="79"/>
      <c r="Y728" s="79"/>
      <c r="Z728" s="79"/>
      <c r="AA728" s="79"/>
      <c r="AC728" s="79"/>
      <c r="AD728" s="79"/>
      <c r="AE728" s="79"/>
    </row>
    <row r="729" spans="14:31" ht="12.75">
      <c r="N729"/>
      <c r="O729"/>
      <c r="P729"/>
      <c r="Q729"/>
      <c r="R729"/>
      <c r="S729" s="79"/>
      <c r="T729" s="79"/>
      <c r="U729" s="79"/>
      <c r="V729" s="79"/>
      <c r="W729" s="79"/>
      <c r="X729" s="79"/>
      <c r="Y729" s="79"/>
      <c r="Z729" s="79"/>
      <c r="AA729" s="79"/>
      <c r="AC729" s="79"/>
      <c r="AD729" s="79"/>
      <c r="AE729" s="79"/>
    </row>
    <row r="730" spans="14:31" ht="12.75">
      <c r="N730"/>
      <c r="O730"/>
      <c r="P730"/>
      <c r="Q730"/>
      <c r="R730"/>
      <c r="S730" s="79"/>
      <c r="T730" s="79"/>
      <c r="U730" s="79"/>
      <c r="V730" s="79"/>
      <c r="W730" s="79"/>
      <c r="X730" s="79"/>
      <c r="Y730" s="79"/>
      <c r="Z730" s="79"/>
      <c r="AA730" s="79"/>
      <c r="AC730" s="79"/>
      <c r="AD730" s="79"/>
      <c r="AE730" s="79"/>
    </row>
    <row r="731" spans="14:31" ht="12.75">
      <c r="N731"/>
      <c r="O731"/>
      <c r="P731"/>
      <c r="Q731"/>
      <c r="R731"/>
      <c r="S731" s="79"/>
      <c r="T731" s="79"/>
      <c r="U731" s="79"/>
      <c r="V731" s="79"/>
      <c r="W731" s="79"/>
      <c r="X731" s="79"/>
      <c r="Y731" s="79"/>
      <c r="Z731" s="79"/>
      <c r="AA731" s="79"/>
      <c r="AC731" s="79"/>
      <c r="AD731" s="79"/>
      <c r="AE731" s="79"/>
    </row>
    <row r="732" spans="14:31" ht="12.75">
      <c r="N732"/>
      <c r="O732"/>
      <c r="P732"/>
      <c r="Q732"/>
      <c r="R732"/>
      <c r="S732" s="79"/>
      <c r="T732" s="79"/>
      <c r="U732" s="79"/>
      <c r="V732" s="79"/>
      <c r="W732" s="79"/>
      <c r="X732" s="79"/>
      <c r="Y732" s="79"/>
      <c r="Z732" s="79"/>
      <c r="AA732" s="79"/>
      <c r="AC732" s="79"/>
      <c r="AD732" s="79"/>
      <c r="AE732" s="79"/>
    </row>
    <row r="733" spans="14:31" ht="12.75">
      <c r="N733"/>
      <c r="O733"/>
      <c r="P733"/>
      <c r="Q733"/>
      <c r="R733"/>
      <c r="S733" s="79"/>
      <c r="T733" s="79"/>
      <c r="U733" s="79"/>
      <c r="V733" s="79"/>
      <c r="W733" s="79"/>
      <c r="X733" s="79"/>
      <c r="Y733" s="79"/>
      <c r="Z733" s="79"/>
      <c r="AA733" s="79"/>
      <c r="AC733" s="79"/>
      <c r="AD733" s="79"/>
      <c r="AE733" s="79"/>
    </row>
    <row r="734" spans="14:31" ht="12.75">
      <c r="N734"/>
      <c r="O734"/>
      <c r="P734"/>
      <c r="Q734"/>
      <c r="R734"/>
      <c r="S734" s="79"/>
      <c r="T734" s="79"/>
      <c r="U734" s="79"/>
      <c r="V734" s="79"/>
      <c r="W734" s="79"/>
      <c r="X734" s="79"/>
      <c r="Y734" s="79"/>
      <c r="Z734" s="79"/>
      <c r="AA734" s="79"/>
      <c r="AC734" s="79"/>
      <c r="AD734" s="79"/>
      <c r="AE734" s="79"/>
    </row>
    <row r="735" spans="14:31" ht="12.75">
      <c r="N735"/>
      <c r="O735"/>
      <c r="P735"/>
      <c r="Q735"/>
      <c r="R735"/>
      <c r="S735" s="79"/>
      <c r="T735" s="79"/>
      <c r="U735" s="79"/>
      <c r="V735" s="79"/>
      <c r="W735" s="79"/>
      <c r="X735" s="79"/>
      <c r="Y735" s="79"/>
      <c r="Z735" s="79"/>
      <c r="AA735" s="79"/>
      <c r="AC735" s="79"/>
      <c r="AD735" s="79"/>
      <c r="AE735" s="79"/>
    </row>
    <row r="736" spans="14:31" ht="12.75">
      <c r="N736"/>
      <c r="O736"/>
      <c r="P736"/>
      <c r="Q736"/>
      <c r="R736"/>
      <c r="S736" s="79"/>
      <c r="T736" s="79"/>
      <c r="U736" s="79"/>
      <c r="V736" s="79"/>
      <c r="W736" s="79"/>
      <c r="X736" s="79"/>
      <c r="Y736" s="79"/>
      <c r="Z736" s="79"/>
      <c r="AA736" s="79"/>
      <c r="AC736" s="79"/>
      <c r="AD736" s="79"/>
      <c r="AE736" s="79"/>
    </row>
    <row r="737" spans="14:31" ht="12.75">
      <c r="N737"/>
      <c r="O737"/>
      <c r="P737"/>
      <c r="Q737"/>
      <c r="R737"/>
      <c r="S737" s="79"/>
      <c r="T737" s="79"/>
      <c r="U737" s="79"/>
      <c r="V737" s="79"/>
      <c r="W737" s="79"/>
      <c r="X737" s="79"/>
      <c r="Y737" s="79"/>
      <c r="Z737" s="79"/>
      <c r="AA737" s="79"/>
      <c r="AC737" s="79"/>
      <c r="AD737" s="79"/>
      <c r="AE737" s="79"/>
    </row>
    <row r="738" spans="14:31" ht="12.75">
      <c r="N738"/>
      <c r="O738"/>
      <c r="P738"/>
      <c r="Q738"/>
      <c r="R738"/>
      <c r="S738" s="79"/>
      <c r="T738" s="79"/>
      <c r="U738" s="79"/>
      <c r="V738" s="79"/>
      <c r="W738" s="79"/>
      <c r="X738" s="79"/>
      <c r="Y738" s="79"/>
      <c r="Z738" s="79"/>
      <c r="AA738" s="79"/>
      <c r="AC738" s="79"/>
      <c r="AD738" s="79"/>
      <c r="AE738" s="79"/>
    </row>
    <row r="739" spans="14:31" ht="12.75">
      <c r="N739"/>
      <c r="O739"/>
      <c r="P739"/>
      <c r="Q739"/>
      <c r="R739"/>
      <c r="S739" s="79"/>
      <c r="T739" s="79"/>
      <c r="U739" s="79"/>
      <c r="V739" s="79"/>
      <c r="W739" s="79"/>
      <c r="X739" s="79"/>
      <c r="Y739" s="79"/>
      <c r="Z739" s="79"/>
      <c r="AA739" s="79"/>
      <c r="AC739" s="79"/>
      <c r="AD739" s="79"/>
      <c r="AE739" s="79"/>
    </row>
    <row r="740" spans="14:31" ht="12.75">
      <c r="N740"/>
      <c r="O740"/>
      <c r="P740"/>
      <c r="Q740"/>
      <c r="R740"/>
      <c r="S740" s="79"/>
      <c r="T740" s="79"/>
      <c r="U740" s="79"/>
      <c r="V740" s="79"/>
      <c r="W740" s="79"/>
      <c r="X740" s="79"/>
      <c r="Y740" s="79"/>
      <c r="Z740" s="79"/>
      <c r="AA740" s="79"/>
      <c r="AC740" s="79"/>
      <c r="AD740" s="79"/>
      <c r="AE740" s="79"/>
    </row>
    <row r="741" spans="14:31" ht="12.75">
      <c r="N741"/>
      <c r="O741"/>
      <c r="P741"/>
      <c r="Q741"/>
      <c r="R741"/>
      <c r="S741" s="79"/>
      <c r="T741" s="79"/>
      <c r="U741" s="79"/>
      <c r="V741" s="79"/>
      <c r="W741" s="79"/>
      <c r="X741" s="79"/>
      <c r="Y741" s="79"/>
      <c r="Z741" s="79"/>
      <c r="AA741" s="79"/>
      <c r="AC741" s="79"/>
      <c r="AD741" s="79"/>
      <c r="AE741" s="79"/>
    </row>
    <row r="742" spans="14:31" ht="12.75">
      <c r="N742"/>
      <c r="O742"/>
      <c r="P742"/>
      <c r="Q742"/>
      <c r="R742"/>
      <c r="S742" s="79"/>
      <c r="T742" s="79"/>
      <c r="U742" s="79"/>
      <c r="V742" s="79"/>
      <c r="W742" s="79"/>
      <c r="X742" s="79"/>
      <c r="Y742" s="79"/>
      <c r="Z742" s="79"/>
      <c r="AA742" s="79"/>
      <c r="AC742" s="79"/>
      <c r="AD742" s="79"/>
      <c r="AE742" s="79"/>
    </row>
    <row r="743" spans="14:31" ht="12.75">
      <c r="N743"/>
      <c r="O743"/>
      <c r="P743"/>
      <c r="Q743"/>
      <c r="R743"/>
      <c r="S743" s="79"/>
      <c r="T743" s="79"/>
      <c r="U743" s="79"/>
      <c r="V743" s="79"/>
      <c r="W743" s="79"/>
      <c r="X743" s="79"/>
      <c r="Y743" s="79"/>
      <c r="Z743" s="79"/>
      <c r="AA743" s="79"/>
      <c r="AC743" s="79"/>
      <c r="AD743" s="79"/>
      <c r="AE743" s="79"/>
    </row>
    <row r="744" spans="14:31" ht="12.75">
      <c r="N744"/>
      <c r="O744"/>
      <c r="P744"/>
      <c r="Q744"/>
      <c r="R744"/>
      <c r="S744" s="79"/>
      <c r="T744" s="79"/>
      <c r="U744" s="79"/>
      <c r="V744" s="79"/>
      <c r="W744" s="79"/>
      <c r="X744" s="79"/>
      <c r="Y744" s="79"/>
      <c r="Z744" s="79"/>
      <c r="AA744" s="79"/>
      <c r="AC744" s="79"/>
      <c r="AD744" s="79"/>
      <c r="AE744" s="79"/>
    </row>
    <row r="745" spans="14:31" ht="12.75">
      <c r="N745"/>
      <c r="O745"/>
      <c r="P745"/>
      <c r="Q745"/>
      <c r="R745"/>
      <c r="S745" s="79"/>
      <c r="T745" s="79"/>
      <c r="U745" s="79"/>
      <c r="V745" s="79"/>
      <c r="W745" s="79"/>
      <c r="X745" s="79"/>
      <c r="Y745" s="79"/>
      <c r="Z745" s="79"/>
      <c r="AA745" s="79"/>
      <c r="AC745" s="79"/>
      <c r="AD745" s="79"/>
      <c r="AE745" s="79"/>
    </row>
    <row r="746" spans="14:31" ht="12.75">
      <c r="N746"/>
      <c r="O746"/>
      <c r="P746"/>
      <c r="Q746"/>
      <c r="R746"/>
      <c r="S746" s="79"/>
      <c r="T746" s="79"/>
      <c r="U746" s="79"/>
      <c r="V746" s="79"/>
      <c r="W746" s="79"/>
      <c r="X746" s="79"/>
      <c r="Y746" s="79"/>
      <c r="Z746" s="79"/>
      <c r="AA746" s="79"/>
      <c r="AC746" s="79"/>
      <c r="AD746" s="79"/>
      <c r="AE746" s="79"/>
    </row>
    <row r="747" spans="14:31" ht="12.75">
      <c r="N747"/>
      <c r="O747"/>
      <c r="P747"/>
      <c r="Q747"/>
      <c r="R747"/>
      <c r="S747" s="79"/>
      <c r="T747" s="79"/>
      <c r="U747" s="79"/>
      <c r="V747" s="79"/>
      <c r="W747" s="79"/>
      <c r="X747" s="79"/>
      <c r="Y747" s="79"/>
      <c r="Z747" s="79"/>
      <c r="AA747" s="79"/>
      <c r="AC747" s="79"/>
      <c r="AD747" s="79"/>
      <c r="AE747" s="79"/>
    </row>
    <row r="748" spans="14:31" ht="12.75">
      <c r="N748"/>
      <c r="O748"/>
      <c r="P748"/>
      <c r="Q748"/>
      <c r="R748"/>
      <c r="S748" s="79"/>
      <c r="T748" s="79"/>
      <c r="U748" s="79"/>
      <c r="V748" s="79"/>
      <c r="W748" s="79"/>
      <c r="X748" s="79"/>
      <c r="Y748" s="79"/>
      <c r="Z748" s="79"/>
      <c r="AA748" s="79"/>
      <c r="AC748" s="79"/>
      <c r="AD748" s="79"/>
      <c r="AE748" s="79"/>
    </row>
    <row r="749" spans="14:31" ht="12.75">
      <c r="N749"/>
      <c r="O749"/>
      <c r="P749"/>
      <c r="Q749"/>
      <c r="R749"/>
      <c r="S749" s="79"/>
      <c r="T749" s="79"/>
      <c r="U749" s="79"/>
      <c r="V749" s="79"/>
      <c r="W749" s="79"/>
      <c r="X749" s="79"/>
      <c r="Y749" s="79"/>
      <c r="Z749" s="79"/>
      <c r="AA749" s="79"/>
      <c r="AC749" s="79"/>
      <c r="AD749" s="79"/>
      <c r="AE749" s="79"/>
    </row>
    <row r="750" spans="14:31" ht="12.75">
      <c r="N750"/>
      <c r="O750"/>
      <c r="P750"/>
      <c r="Q750"/>
      <c r="R750"/>
      <c r="S750" s="79"/>
      <c r="T750" s="79"/>
      <c r="U750" s="79"/>
      <c r="V750" s="79"/>
      <c r="W750" s="79"/>
      <c r="X750" s="79"/>
      <c r="Y750" s="79"/>
      <c r="Z750" s="79"/>
      <c r="AA750" s="79"/>
      <c r="AC750" s="79"/>
      <c r="AD750" s="79"/>
      <c r="AE750" s="79"/>
    </row>
    <row r="751" spans="14:31" ht="12.75">
      <c r="N751"/>
      <c r="O751"/>
      <c r="P751"/>
      <c r="Q751"/>
      <c r="R751"/>
      <c r="S751" s="79"/>
      <c r="T751" s="79"/>
      <c r="U751" s="79"/>
      <c r="V751" s="79"/>
      <c r="W751" s="79"/>
      <c r="X751" s="79"/>
      <c r="Y751" s="79"/>
      <c r="Z751" s="79"/>
      <c r="AA751" s="79"/>
      <c r="AC751" s="79"/>
      <c r="AD751" s="79"/>
      <c r="AE751" s="79"/>
    </row>
    <row r="752" spans="14:31" ht="12.75">
      <c r="N752"/>
      <c r="O752"/>
      <c r="P752"/>
      <c r="Q752"/>
      <c r="R752"/>
      <c r="S752" s="79"/>
      <c r="T752" s="79"/>
      <c r="U752" s="79"/>
      <c r="V752" s="79"/>
      <c r="W752" s="79"/>
      <c r="X752" s="79"/>
      <c r="Y752" s="79"/>
      <c r="Z752" s="79"/>
      <c r="AA752" s="79"/>
      <c r="AC752" s="79"/>
      <c r="AD752" s="79"/>
      <c r="AE752" s="79"/>
    </row>
    <row r="753" spans="14:31" ht="12.75">
      <c r="N753"/>
      <c r="O753"/>
      <c r="P753"/>
      <c r="Q753"/>
      <c r="R753"/>
      <c r="S753" s="79"/>
      <c r="T753" s="79"/>
      <c r="U753" s="79"/>
      <c r="V753" s="79"/>
      <c r="W753" s="79"/>
      <c r="X753" s="79"/>
      <c r="Y753" s="79"/>
      <c r="Z753" s="79"/>
      <c r="AA753" s="79"/>
      <c r="AC753" s="79"/>
      <c r="AD753" s="79"/>
      <c r="AE753" s="79"/>
    </row>
    <row r="754" spans="14:31" ht="12.75">
      <c r="N754"/>
      <c r="O754"/>
      <c r="P754"/>
      <c r="Q754"/>
      <c r="R754"/>
      <c r="S754" s="79"/>
      <c r="T754" s="79"/>
      <c r="U754" s="79"/>
      <c r="V754" s="79"/>
      <c r="W754" s="79"/>
      <c r="X754" s="79"/>
      <c r="Y754" s="79"/>
      <c r="Z754" s="79"/>
      <c r="AA754" s="79"/>
      <c r="AC754" s="79"/>
      <c r="AD754" s="79"/>
      <c r="AE754" s="79"/>
    </row>
    <row r="755" spans="14:31" ht="12.75">
      <c r="N755"/>
      <c r="O755"/>
      <c r="P755"/>
      <c r="Q755"/>
      <c r="R755"/>
      <c r="S755" s="79"/>
      <c r="T755" s="79"/>
      <c r="U755" s="79"/>
      <c r="V755" s="79"/>
      <c r="W755" s="79"/>
      <c r="X755" s="79"/>
      <c r="Y755" s="79"/>
      <c r="Z755" s="79"/>
      <c r="AA755" s="79"/>
      <c r="AC755" s="79"/>
      <c r="AD755" s="79"/>
      <c r="AE755" s="79"/>
    </row>
    <row r="756" spans="14:31" ht="12.75">
      <c r="N756"/>
      <c r="O756"/>
      <c r="P756"/>
      <c r="Q756"/>
      <c r="R756"/>
      <c r="S756" s="79"/>
      <c r="T756" s="79"/>
      <c r="U756" s="79"/>
      <c r="V756" s="79"/>
      <c r="W756" s="79"/>
      <c r="X756" s="79"/>
      <c r="Y756" s="79"/>
      <c r="Z756" s="79"/>
      <c r="AA756" s="79"/>
      <c r="AC756" s="79"/>
      <c r="AD756" s="79"/>
      <c r="AE756" s="79"/>
    </row>
    <row r="757" spans="14:31" ht="12.75">
      <c r="N757"/>
      <c r="O757"/>
      <c r="P757"/>
      <c r="Q757"/>
      <c r="R757"/>
      <c r="S757" s="79"/>
      <c r="T757" s="79"/>
      <c r="U757" s="79"/>
      <c r="V757" s="79"/>
      <c r="W757" s="79"/>
      <c r="X757" s="79"/>
      <c r="Y757" s="79"/>
      <c r="Z757" s="79"/>
      <c r="AA757" s="79"/>
      <c r="AC757" s="79"/>
      <c r="AD757" s="79"/>
      <c r="AE757" s="79"/>
    </row>
    <row r="758" spans="14:31" ht="12.75">
      <c r="N758"/>
      <c r="O758"/>
      <c r="P758"/>
      <c r="Q758"/>
      <c r="R758"/>
      <c r="S758" s="79"/>
      <c r="T758" s="79"/>
      <c r="U758" s="79"/>
      <c r="V758" s="79"/>
      <c r="W758" s="79"/>
      <c r="X758" s="79"/>
      <c r="Y758" s="79"/>
      <c r="Z758" s="79"/>
      <c r="AA758" s="79"/>
      <c r="AC758" s="79"/>
      <c r="AD758" s="79"/>
      <c r="AE758" s="79"/>
    </row>
    <row r="759" spans="14:31" ht="12.75">
      <c r="N759"/>
      <c r="O759"/>
      <c r="P759"/>
      <c r="Q759"/>
      <c r="R759"/>
      <c r="S759" s="79"/>
      <c r="T759" s="79"/>
      <c r="U759" s="79"/>
      <c r="V759" s="79"/>
      <c r="W759" s="79"/>
      <c r="X759" s="79"/>
      <c r="Y759" s="79"/>
      <c r="Z759" s="79"/>
      <c r="AA759" s="79"/>
      <c r="AC759" s="79"/>
      <c r="AD759" s="79"/>
      <c r="AE759" s="79"/>
    </row>
    <row r="760" spans="14:31" ht="12.75">
      <c r="N760"/>
      <c r="O760"/>
      <c r="P760"/>
      <c r="Q760"/>
      <c r="R760"/>
      <c r="S760" s="79"/>
      <c r="T760" s="79"/>
      <c r="U760" s="79"/>
      <c r="V760" s="79"/>
      <c r="W760" s="79"/>
      <c r="X760" s="79"/>
      <c r="Y760" s="79"/>
      <c r="Z760" s="79"/>
      <c r="AA760" s="79"/>
      <c r="AC760" s="79"/>
      <c r="AD760" s="79"/>
      <c r="AE760" s="79"/>
    </row>
    <row r="761" spans="14:31" ht="12.75">
      <c r="N761"/>
      <c r="O761"/>
      <c r="P761"/>
      <c r="Q761"/>
      <c r="R761"/>
      <c r="S761" s="79"/>
      <c r="T761" s="79"/>
      <c r="U761" s="79"/>
      <c r="V761" s="79"/>
      <c r="W761" s="79"/>
      <c r="X761" s="79"/>
      <c r="Y761" s="79"/>
      <c r="Z761" s="79"/>
      <c r="AA761" s="79"/>
      <c r="AC761" s="79"/>
      <c r="AD761" s="79"/>
      <c r="AE761" s="79"/>
    </row>
    <row r="762" spans="14:31" ht="12.75">
      <c r="N762"/>
      <c r="O762"/>
      <c r="P762"/>
      <c r="Q762"/>
      <c r="R762"/>
      <c r="S762" s="79"/>
      <c r="T762" s="79"/>
      <c r="U762" s="79"/>
      <c r="V762" s="79"/>
      <c r="W762" s="79"/>
      <c r="X762" s="79"/>
      <c r="Y762" s="79"/>
      <c r="Z762" s="79"/>
      <c r="AA762" s="79"/>
      <c r="AC762" s="79"/>
      <c r="AD762" s="79"/>
      <c r="AE762" s="79"/>
    </row>
    <row r="763" spans="14:31" ht="12.75">
      <c r="N763"/>
      <c r="O763"/>
      <c r="P763"/>
      <c r="Q763"/>
      <c r="R763"/>
      <c r="S763" s="79"/>
      <c r="T763" s="79"/>
      <c r="U763" s="79"/>
      <c r="V763" s="79"/>
      <c r="W763" s="79"/>
      <c r="X763" s="79"/>
      <c r="Y763" s="79"/>
      <c r="Z763" s="79"/>
      <c r="AA763" s="79"/>
      <c r="AC763" s="79"/>
      <c r="AD763" s="79"/>
      <c r="AE763" s="79"/>
    </row>
    <row r="764" spans="14:31" ht="12.75">
      <c r="N764"/>
      <c r="O764"/>
      <c r="P764"/>
      <c r="Q764"/>
      <c r="R764"/>
      <c r="S764" s="79"/>
      <c r="T764" s="79"/>
      <c r="U764" s="79"/>
      <c r="V764" s="79"/>
      <c r="W764" s="79"/>
      <c r="X764" s="79"/>
      <c r="Y764" s="79"/>
      <c r="Z764" s="79"/>
      <c r="AA764" s="79"/>
      <c r="AC764" s="79"/>
      <c r="AD764" s="79"/>
      <c r="AE764" s="79"/>
    </row>
    <row r="765" spans="14:31" ht="12.75">
      <c r="N765"/>
      <c r="O765"/>
      <c r="P765"/>
      <c r="Q765"/>
      <c r="R765"/>
      <c r="S765" s="79"/>
      <c r="T765" s="79"/>
      <c r="U765" s="79"/>
      <c r="V765" s="79"/>
      <c r="W765" s="79"/>
      <c r="X765" s="79"/>
      <c r="Y765" s="79"/>
      <c r="Z765" s="79"/>
      <c r="AA765" s="79"/>
      <c r="AC765" s="79"/>
      <c r="AD765" s="79"/>
      <c r="AE765" s="79"/>
    </row>
    <row r="766" spans="14:31" ht="12.75">
      <c r="N766"/>
      <c r="O766"/>
      <c r="P766"/>
      <c r="Q766"/>
      <c r="R766"/>
      <c r="S766" s="79"/>
      <c r="T766" s="79"/>
      <c r="U766" s="79"/>
      <c r="V766" s="79"/>
      <c r="W766" s="79"/>
      <c r="X766" s="79"/>
      <c r="Y766" s="79"/>
      <c r="Z766" s="79"/>
      <c r="AA766" s="79"/>
      <c r="AC766" s="79"/>
      <c r="AD766" s="79"/>
      <c r="AE766" s="79"/>
    </row>
    <row r="767" spans="14:31" ht="12.75">
      <c r="N767"/>
      <c r="O767"/>
      <c r="P767"/>
      <c r="Q767"/>
      <c r="R767"/>
      <c r="S767" s="79"/>
      <c r="T767" s="79"/>
      <c r="U767" s="79"/>
      <c r="V767" s="79"/>
      <c r="W767" s="79"/>
      <c r="X767" s="79"/>
      <c r="Y767" s="79"/>
      <c r="Z767" s="79"/>
      <c r="AA767" s="79"/>
      <c r="AC767" s="79"/>
      <c r="AD767" s="79"/>
      <c r="AE767" s="79"/>
    </row>
    <row r="768" spans="14:31" ht="12.75">
      <c r="N768"/>
      <c r="O768"/>
      <c r="P768"/>
      <c r="Q768"/>
      <c r="R768"/>
      <c r="S768" s="79"/>
      <c r="T768" s="79"/>
      <c r="U768" s="79"/>
      <c r="V768" s="79"/>
      <c r="W768" s="79"/>
      <c r="X768" s="79"/>
      <c r="Y768" s="79"/>
      <c r="Z768" s="79"/>
      <c r="AA768" s="79"/>
      <c r="AC768" s="79"/>
      <c r="AD768" s="79"/>
      <c r="AE768" s="79"/>
    </row>
    <row r="769" spans="14:31" ht="12.75">
      <c r="N769"/>
      <c r="O769"/>
      <c r="P769"/>
      <c r="Q769"/>
      <c r="R769"/>
      <c r="S769" s="79"/>
      <c r="T769" s="79"/>
      <c r="U769" s="79"/>
      <c r="V769" s="79"/>
      <c r="W769" s="79"/>
      <c r="X769" s="79"/>
      <c r="Y769" s="79"/>
      <c r="Z769" s="79"/>
      <c r="AA769" s="79"/>
      <c r="AC769" s="79"/>
      <c r="AD769" s="79"/>
      <c r="AE769" s="79"/>
    </row>
    <row r="770" spans="14:31" ht="12.75">
      <c r="N770"/>
      <c r="O770"/>
      <c r="P770"/>
      <c r="Q770"/>
      <c r="R770"/>
      <c r="S770" s="79"/>
      <c r="T770" s="79"/>
      <c r="U770" s="79"/>
      <c r="V770" s="79"/>
      <c r="W770" s="79"/>
      <c r="X770" s="79"/>
      <c r="Y770" s="79"/>
      <c r="Z770" s="79"/>
      <c r="AA770" s="79"/>
      <c r="AC770" s="79"/>
      <c r="AD770" s="79"/>
      <c r="AE770" s="79"/>
    </row>
    <row r="771" spans="14:31" ht="12.75">
      <c r="N771"/>
      <c r="O771"/>
      <c r="P771"/>
      <c r="Q771"/>
      <c r="R771"/>
      <c r="S771" s="79"/>
      <c r="T771" s="79"/>
      <c r="U771" s="79"/>
      <c r="V771" s="79"/>
      <c r="W771" s="79"/>
      <c r="X771" s="79"/>
      <c r="Y771" s="79"/>
      <c r="Z771" s="79"/>
      <c r="AA771" s="79"/>
      <c r="AC771" s="79"/>
      <c r="AD771" s="79"/>
      <c r="AE771" s="79"/>
    </row>
    <row r="772" spans="14:31" ht="12.75">
      <c r="N772"/>
      <c r="O772"/>
      <c r="P772"/>
      <c r="Q772"/>
      <c r="R772"/>
      <c r="S772" s="79"/>
      <c r="T772" s="79"/>
      <c r="U772" s="79"/>
      <c r="V772" s="79"/>
      <c r="W772" s="79"/>
      <c r="X772" s="79"/>
      <c r="Y772" s="79"/>
      <c r="Z772" s="79"/>
      <c r="AA772" s="79"/>
      <c r="AC772" s="79"/>
      <c r="AD772" s="79"/>
      <c r="AE772" s="79"/>
    </row>
    <row r="773" spans="14:31" ht="12.75">
      <c r="N773"/>
      <c r="O773"/>
      <c r="P773"/>
      <c r="Q773"/>
      <c r="R773"/>
      <c r="S773" s="79"/>
      <c r="T773" s="79"/>
      <c r="U773" s="79"/>
      <c r="V773" s="79"/>
      <c r="W773" s="79"/>
      <c r="X773" s="79"/>
      <c r="Y773" s="79"/>
      <c r="Z773" s="79"/>
      <c r="AA773" s="79"/>
      <c r="AC773" s="79"/>
      <c r="AD773" s="79"/>
      <c r="AE773" s="79"/>
    </row>
    <row r="774" spans="14:31" ht="12.75">
      <c r="N774"/>
      <c r="O774"/>
      <c r="P774"/>
      <c r="Q774"/>
      <c r="R774"/>
      <c r="S774" s="79"/>
      <c r="T774" s="79"/>
      <c r="U774" s="79"/>
      <c r="V774" s="79"/>
      <c r="W774" s="79"/>
      <c r="X774" s="79"/>
      <c r="Y774" s="79"/>
      <c r="Z774" s="79"/>
      <c r="AA774" s="79"/>
      <c r="AC774" s="79"/>
      <c r="AD774" s="79"/>
      <c r="AE774" s="79"/>
    </row>
    <row r="775" spans="14:31" ht="12.75">
      <c r="N775"/>
      <c r="O775"/>
      <c r="P775"/>
      <c r="Q775"/>
      <c r="R775"/>
      <c r="S775" s="79"/>
      <c r="T775" s="79"/>
      <c r="U775" s="79"/>
      <c r="V775" s="79"/>
      <c r="W775" s="79"/>
      <c r="X775" s="79"/>
      <c r="Y775" s="79"/>
      <c r="Z775" s="79"/>
      <c r="AA775" s="79"/>
      <c r="AC775" s="79"/>
      <c r="AD775" s="79"/>
      <c r="AE775" s="79"/>
    </row>
    <row r="776" spans="14:31" ht="12.75">
      <c r="N776"/>
      <c r="O776"/>
      <c r="P776"/>
      <c r="Q776"/>
      <c r="R776"/>
      <c r="S776" s="79"/>
      <c r="T776" s="79"/>
      <c r="U776" s="79"/>
      <c r="V776" s="79"/>
      <c r="W776" s="79"/>
      <c r="X776" s="79"/>
      <c r="Y776" s="79"/>
      <c r="Z776" s="79"/>
      <c r="AA776" s="79"/>
      <c r="AC776" s="79"/>
      <c r="AD776" s="79"/>
      <c r="AE776" s="79"/>
    </row>
    <row r="777" spans="14:31" ht="12.75">
      <c r="N777"/>
      <c r="O777"/>
      <c r="P777"/>
      <c r="Q777"/>
      <c r="R777"/>
      <c r="S777" s="79"/>
      <c r="T777" s="79"/>
      <c r="U777" s="79"/>
      <c r="V777" s="79"/>
      <c r="W777" s="79"/>
      <c r="X777" s="79"/>
      <c r="Y777" s="79"/>
      <c r="Z777" s="79"/>
      <c r="AA777" s="79"/>
      <c r="AC777" s="79"/>
      <c r="AD777" s="79"/>
      <c r="AE777" s="79"/>
    </row>
    <row r="778" spans="14:31" ht="12.75">
      <c r="N778"/>
      <c r="O778"/>
      <c r="P778"/>
      <c r="Q778"/>
      <c r="R778"/>
      <c r="S778" s="79"/>
      <c r="T778" s="79"/>
      <c r="U778" s="79"/>
      <c r="V778" s="79"/>
      <c r="W778" s="79"/>
      <c r="X778" s="79"/>
      <c r="Y778" s="79"/>
      <c r="Z778" s="79"/>
      <c r="AA778" s="79"/>
      <c r="AC778" s="79"/>
      <c r="AD778" s="79"/>
      <c r="AE778" s="79"/>
    </row>
    <row r="779" spans="14:31" ht="12.75">
      <c r="N779"/>
      <c r="O779"/>
      <c r="P779"/>
      <c r="Q779"/>
      <c r="R779"/>
      <c r="S779" s="79"/>
      <c r="T779" s="79"/>
      <c r="U779" s="79"/>
      <c r="V779" s="79"/>
      <c r="W779" s="79"/>
      <c r="X779" s="79"/>
      <c r="Y779" s="79"/>
      <c r="Z779" s="79"/>
      <c r="AA779" s="79"/>
      <c r="AC779" s="79"/>
      <c r="AD779" s="79"/>
      <c r="AE779" s="79"/>
    </row>
    <row r="780" spans="14:31" ht="12.75">
      <c r="N780"/>
      <c r="O780"/>
      <c r="P780"/>
      <c r="Q780"/>
      <c r="R780"/>
      <c r="S780" s="79"/>
      <c r="T780" s="79"/>
      <c r="U780" s="79"/>
      <c r="V780" s="79"/>
      <c r="W780" s="79"/>
      <c r="X780" s="79"/>
      <c r="Y780" s="79"/>
      <c r="Z780" s="79"/>
      <c r="AA780" s="79"/>
      <c r="AC780" s="79"/>
      <c r="AD780" s="79"/>
      <c r="AE780" s="79"/>
    </row>
    <row r="781" spans="14:31" ht="12.75">
      <c r="N781"/>
      <c r="O781"/>
      <c r="P781"/>
      <c r="Q781"/>
      <c r="R781"/>
      <c r="S781" s="79"/>
      <c r="T781" s="79"/>
      <c r="U781" s="79"/>
      <c r="V781" s="79"/>
      <c r="W781" s="79"/>
      <c r="X781" s="79"/>
      <c r="Y781" s="79"/>
      <c r="Z781" s="79"/>
      <c r="AA781" s="79"/>
      <c r="AC781" s="79"/>
      <c r="AD781" s="79"/>
      <c r="AE781" s="79"/>
    </row>
    <row r="782" spans="14:31" ht="12.75">
      <c r="N782"/>
      <c r="O782"/>
      <c r="P782"/>
      <c r="Q782"/>
      <c r="R782"/>
      <c r="S782" s="79"/>
      <c r="T782" s="79"/>
      <c r="U782" s="79"/>
      <c r="V782" s="79"/>
      <c r="W782" s="79"/>
      <c r="X782" s="79"/>
      <c r="Y782" s="79"/>
      <c r="Z782" s="79"/>
      <c r="AA782" s="79"/>
      <c r="AC782" s="79"/>
      <c r="AD782" s="79"/>
      <c r="AE782" s="79"/>
    </row>
    <row r="783" spans="14:31" ht="12.75">
      <c r="N783"/>
      <c r="O783"/>
      <c r="P783"/>
      <c r="Q783"/>
      <c r="R783"/>
      <c r="S783" s="79"/>
      <c r="T783" s="79"/>
      <c r="U783" s="79"/>
      <c r="V783" s="79"/>
      <c r="W783" s="79"/>
      <c r="X783" s="79"/>
      <c r="Y783" s="79"/>
      <c r="Z783" s="79"/>
      <c r="AA783" s="79"/>
      <c r="AC783" s="79"/>
      <c r="AD783" s="79"/>
      <c r="AE783" s="79"/>
    </row>
    <row r="784" spans="14:31" ht="12.75">
      <c r="N784"/>
      <c r="O784"/>
      <c r="P784"/>
      <c r="Q784"/>
      <c r="R784"/>
      <c r="S784" s="79"/>
      <c r="T784" s="79"/>
      <c r="U784" s="79"/>
      <c r="V784" s="79"/>
      <c r="W784" s="79"/>
      <c r="X784" s="79"/>
      <c r="Y784" s="79"/>
      <c r="Z784" s="79"/>
      <c r="AA784" s="79"/>
      <c r="AC784" s="79"/>
      <c r="AD784" s="79"/>
      <c r="AE784" s="79"/>
    </row>
    <row r="785" spans="14:31" ht="12.75">
      <c r="N785"/>
      <c r="O785"/>
      <c r="P785"/>
      <c r="Q785"/>
      <c r="R785"/>
      <c r="S785" s="79"/>
      <c r="T785" s="79"/>
      <c r="U785" s="79"/>
      <c r="V785" s="79"/>
      <c r="W785" s="79"/>
      <c r="X785" s="79"/>
      <c r="Y785" s="79"/>
      <c r="Z785" s="79"/>
      <c r="AA785" s="79"/>
      <c r="AC785" s="79"/>
      <c r="AD785" s="79"/>
      <c r="AE785" s="79"/>
    </row>
    <row r="786" spans="14:31" ht="12.75">
      <c r="N786"/>
      <c r="O786"/>
      <c r="P786"/>
      <c r="Q786"/>
      <c r="R786"/>
      <c r="S786" s="79"/>
      <c r="T786" s="79"/>
      <c r="U786" s="79"/>
      <c r="V786" s="79"/>
      <c r="W786" s="79"/>
      <c r="X786" s="79"/>
      <c r="Y786" s="79"/>
      <c r="Z786" s="79"/>
      <c r="AA786" s="79"/>
      <c r="AC786" s="79"/>
      <c r="AD786" s="79"/>
      <c r="AE786" s="79"/>
    </row>
    <row r="787" spans="14:31" ht="12.75">
      <c r="N787"/>
      <c r="O787"/>
      <c r="P787"/>
      <c r="Q787"/>
      <c r="R787"/>
      <c r="S787" s="79"/>
      <c r="T787" s="79"/>
      <c r="U787" s="79"/>
      <c r="V787" s="79"/>
      <c r="W787" s="79"/>
      <c r="X787" s="79"/>
      <c r="Y787" s="79"/>
      <c r="Z787" s="79"/>
      <c r="AA787" s="79"/>
      <c r="AC787" s="79"/>
      <c r="AD787" s="79"/>
      <c r="AE787" s="79"/>
    </row>
    <row r="788" spans="14:31" ht="12.75">
      <c r="N788" s="111"/>
      <c r="O788" s="111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C788" s="79"/>
      <c r="AD788" s="79"/>
      <c r="AE788" s="79"/>
    </row>
    <row r="789" spans="14:31" ht="12.75">
      <c r="N789" s="111"/>
      <c r="O789" s="111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C789" s="79"/>
      <c r="AD789" s="79"/>
      <c r="AE789" s="79"/>
    </row>
    <row r="790" spans="14:31" ht="12.75">
      <c r="N790" s="111"/>
      <c r="O790" s="111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C790" s="79"/>
      <c r="AD790" s="79"/>
      <c r="AE790" s="79"/>
    </row>
    <row r="791" spans="14:31" ht="12.75">
      <c r="N791" s="111"/>
      <c r="O791" s="111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C791" s="79"/>
      <c r="AD791" s="79"/>
      <c r="AE791" s="79"/>
    </row>
    <row r="792" spans="14:31" ht="12.75">
      <c r="N792" s="111"/>
      <c r="O792" s="111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C792" s="79"/>
      <c r="AD792" s="79"/>
      <c r="AE792" s="79"/>
    </row>
  </sheetData>
  <sheetProtection selectLockedCells="1"/>
  <mergeCells count="141">
    <mergeCell ref="C47:F47"/>
    <mergeCell ref="I47:L47"/>
    <mergeCell ref="C55:H55"/>
    <mergeCell ref="B58:F58"/>
    <mergeCell ref="B44:B45"/>
    <mergeCell ref="C44:F45"/>
    <mergeCell ref="H44:H45"/>
    <mergeCell ref="I44:L45"/>
    <mergeCell ref="B51:F51"/>
    <mergeCell ref="H51:L51"/>
    <mergeCell ref="C49:F49"/>
    <mergeCell ref="I49:L49"/>
    <mergeCell ref="B62:F62"/>
    <mergeCell ref="B61:F61"/>
    <mergeCell ref="B60:F60"/>
    <mergeCell ref="H61:L61"/>
    <mergeCell ref="H62:L62"/>
    <mergeCell ref="H59:L59"/>
    <mergeCell ref="H60:L60"/>
    <mergeCell ref="B52:F52"/>
    <mergeCell ref="B31:B32"/>
    <mergeCell ref="AI5:AI6"/>
    <mergeCell ref="AI7:AI8"/>
    <mergeCell ref="B5:B6"/>
    <mergeCell ref="B7:B8"/>
    <mergeCell ref="H1:I2"/>
    <mergeCell ref="H5:H6"/>
    <mergeCell ref="H7:H8"/>
    <mergeCell ref="O4:Q4"/>
    <mergeCell ref="B1:C1"/>
    <mergeCell ref="B17:B18"/>
    <mergeCell ref="B3:F3"/>
    <mergeCell ref="H3:L3"/>
    <mergeCell ref="J1:L1"/>
    <mergeCell ref="B2:C2"/>
    <mergeCell ref="D1:G1"/>
    <mergeCell ref="D2:G2"/>
    <mergeCell ref="AI25:AI26"/>
    <mergeCell ref="AI16:AI17"/>
    <mergeCell ref="AI23:AI24"/>
    <mergeCell ref="C41:F41"/>
    <mergeCell ref="B11:B12"/>
    <mergeCell ref="B13:B14"/>
    <mergeCell ref="B29:B30"/>
    <mergeCell ref="H13:H14"/>
    <mergeCell ref="H11:H12"/>
    <mergeCell ref="H17:H18"/>
    <mergeCell ref="H35:H36"/>
    <mergeCell ref="B19:B20"/>
    <mergeCell ref="B37:B38"/>
    <mergeCell ref="AI11:AI12"/>
    <mergeCell ref="AI13:AI14"/>
    <mergeCell ref="I41:L41"/>
    <mergeCell ref="AI31:AI32"/>
    <mergeCell ref="AI18:AI19"/>
    <mergeCell ref="AI20:AI21"/>
    <mergeCell ref="AI36:AI37"/>
    <mergeCell ref="H19:H20"/>
    <mergeCell ref="H23:H24"/>
    <mergeCell ref="H25:H26"/>
    <mergeCell ref="B23:B24"/>
    <mergeCell ref="B25:B26"/>
    <mergeCell ref="H29:H30"/>
    <mergeCell ref="E80:F80"/>
    <mergeCell ref="E75:F75"/>
    <mergeCell ref="E76:F76"/>
    <mergeCell ref="E77:F77"/>
    <mergeCell ref="C73:D73"/>
    <mergeCell ref="C74:D74"/>
    <mergeCell ref="C75:D75"/>
    <mergeCell ref="C80:D80"/>
    <mergeCell ref="C78:D78"/>
    <mergeCell ref="C79:D79"/>
    <mergeCell ref="E78:F78"/>
    <mergeCell ref="E79:F79"/>
    <mergeCell ref="C76:D76"/>
    <mergeCell ref="C77:D77"/>
    <mergeCell ref="C69:D69"/>
    <mergeCell ref="C70:D70"/>
    <mergeCell ref="C71:D71"/>
    <mergeCell ref="C72:D72"/>
    <mergeCell ref="K80:L80"/>
    <mergeCell ref="I73:J73"/>
    <mergeCell ref="I74:J74"/>
    <mergeCell ref="I75:J75"/>
    <mergeCell ref="I76:J76"/>
    <mergeCell ref="I77:J77"/>
    <mergeCell ref="I78:J78"/>
    <mergeCell ref="K73:L73"/>
    <mergeCell ref="I79:J79"/>
    <mergeCell ref="I80:J80"/>
    <mergeCell ref="AK5:AK6"/>
    <mergeCell ref="AK7:AK8"/>
    <mergeCell ref="AK9:AK10"/>
    <mergeCell ref="AI47:AI48"/>
    <mergeCell ref="AB8:AB9"/>
    <mergeCell ref="H58:L58"/>
    <mergeCell ref="AI27:AI28"/>
    <mergeCell ref="H37:H38"/>
    <mergeCell ref="H31:H32"/>
    <mergeCell ref="AK17:AK19"/>
    <mergeCell ref="K79:L79"/>
    <mergeCell ref="E69:F69"/>
    <mergeCell ref="E70:F70"/>
    <mergeCell ref="E71:F71"/>
    <mergeCell ref="E72:F72"/>
    <mergeCell ref="E73:F73"/>
    <mergeCell ref="E74:F74"/>
    <mergeCell ref="K77:L77"/>
    <mergeCell ref="K78:L78"/>
    <mergeCell ref="I71:J71"/>
    <mergeCell ref="B67:F67"/>
    <mergeCell ref="K68:L68"/>
    <mergeCell ref="B35:B36"/>
    <mergeCell ref="H52:L52"/>
    <mergeCell ref="B59:F59"/>
    <mergeCell ref="B65:L65"/>
    <mergeCell ref="C68:D68"/>
    <mergeCell ref="E68:F68"/>
    <mergeCell ref="H67:L67"/>
    <mergeCell ref="C42:F42"/>
    <mergeCell ref="K74:L74"/>
    <mergeCell ref="K75:L75"/>
    <mergeCell ref="K76:L76"/>
    <mergeCell ref="I68:J68"/>
    <mergeCell ref="K71:L71"/>
    <mergeCell ref="K72:L72"/>
    <mergeCell ref="K70:L70"/>
    <mergeCell ref="I69:J69"/>
    <mergeCell ref="I70:J70"/>
    <mergeCell ref="I72:J72"/>
    <mergeCell ref="I55:L55"/>
    <mergeCell ref="AI69:AI70"/>
    <mergeCell ref="AI54:AI56"/>
    <mergeCell ref="AI29:AI30"/>
    <mergeCell ref="AI34:AI35"/>
    <mergeCell ref="AI71:AI72"/>
    <mergeCell ref="AI44:AI46"/>
    <mergeCell ref="AI49:AI52"/>
    <mergeCell ref="AI38:AI39"/>
    <mergeCell ref="K69:L69"/>
  </mergeCells>
  <dataValidations count="31">
    <dataValidation type="list" allowBlank="1" showInputMessage="1" showErrorMessage="1" sqref="I41:I42">
      <formula1>Kolo</formula1>
    </dataValidation>
    <dataValidation type="list" allowBlank="1" showInputMessage="1" showErrorMessage="1" sqref="C41">
      <formula1>Rozhodca</formula1>
    </dataValidation>
    <dataValidation type="list" allowBlank="1" showInputMessage="1" showErrorMessage="1" sqref="B9">
      <formula1>INDIRECT($B3)</formula1>
    </dataValidation>
    <dataValidation type="list" allowBlank="1" showInputMessage="1" showErrorMessage="1" sqref="B15">
      <formula1>INDIRECT($B3)</formula1>
    </dataValidation>
    <dataValidation type="list" allowBlank="1" showInputMessage="1" showErrorMessage="1" sqref="B21">
      <formula1>INDIRECT($B3)</formula1>
    </dataValidation>
    <dataValidation type="list" allowBlank="1" showInputMessage="1" showErrorMessage="1" sqref="B27">
      <formula1>INDIRECT($B3)</formula1>
    </dataValidation>
    <dataValidation type="list" allowBlank="1" showInputMessage="1" showErrorMessage="1" sqref="B33">
      <formula1>INDIRECT($B3)</formula1>
    </dataValidation>
    <dataValidation type="list" allowBlank="1" showInputMessage="1" showErrorMessage="1" sqref="B39">
      <formula1>INDIRECT($B3)</formula1>
    </dataValidation>
    <dataValidation type="list" allowBlank="1" showInputMessage="1" showErrorMessage="1" sqref="H9">
      <formula1>INDIRECT($H3)</formula1>
    </dataValidation>
    <dataValidation type="list" allowBlank="1" showInputMessage="1" showErrorMessage="1" sqref="H15">
      <formula1>INDIRECT($H3)</formula1>
    </dataValidation>
    <dataValidation type="list" allowBlank="1" showInputMessage="1" showErrorMessage="1" sqref="H21">
      <formula1>INDIRECT($H3)</formula1>
    </dataValidation>
    <dataValidation type="list" allowBlank="1" showInputMessage="1" showErrorMessage="1" sqref="H27">
      <formula1>INDIRECT($H3)</formula1>
    </dataValidation>
    <dataValidation type="list" allowBlank="1" showInputMessage="1" showErrorMessage="1" sqref="H33">
      <formula1>INDIRECT($H3)</formula1>
    </dataValidation>
    <dataValidation type="list" allowBlank="1" showInputMessage="1" showErrorMessage="1" sqref="H39">
      <formula1>INDIRECT($H3)</formula1>
    </dataValidation>
    <dataValidation type="list" allowBlank="1" showInputMessage="1" showErrorMessage="1" sqref="B5:B6">
      <formula1>INDIRECT($B3)</formula1>
    </dataValidation>
    <dataValidation type="list" allowBlank="1" showInputMessage="1" showErrorMessage="1" sqref="B11:B12">
      <formula1>INDIRECT($B3)</formula1>
    </dataValidation>
    <dataValidation type="list" allowBlank="1" showInputMessage="1" showErrorMessage="1" sqref="B17:B18">
      <formula1>INDIRECT($B3)</formula1>
    </dataValidation>
    <dataValidation type="list" allowBlank="1" showInputMessage="1" showErrorMessage="1" sqref="B23:B24">
      <formula1>INDIRECT($B3)</formula1>
    </dataValidation>
    <dataValidation type="list" allowBlank="1" showInputMessage="1" showErrorMessage="1" sqref="B29:B30">
      <formula1>INDIRECT($B3)</formula1>
    </dataValidation>
    <dataValidation type="list" allowBlank="1" showInputMessage="1" showErrorMessage="1" sqref="B35:B36">
      <formula1>INDIRECT($B3)</formula1>
    </dataValidation>
    <dataValidation type="list" allowBlank="1" showInputMessage="1" showErrorMessage="1" sqref="H5:H6">
      <formula1>INDIRECT($H3)</formula1>
    </dataValidation>
    <dataValidation type="list" allowBlank="1" showInputMessage="1" showErrorMessage="1" sqref="H11:H12">
      <formula1>INDIRECT($H3)</formula1>
    </dataValidation>
    <dataValidation type="list" allowBlank="1" showInputMessage="1" showErrorMessage="1" sqref="H17:H18">
      <formula1>INDIRECT($H3)</formula1>
    </dataValidation>
    <dataValidation type="list" allowBlank="1" showInputMessage="1" showErrorMessage="1" sqref="H23:H24">
      <formula1>INDIRECT($H3)</formula1>
    </dataValidation>
    <dataValidation type="list" allowBlank="1" showInputMessage="1" showErrorMessage="1" sqref="H29:H30">
      <formula1>INDIRECT($H3)</formula1>
    </dataValidation>
    <dataValidation type="list" allowBlank="1" showInputMessage="1" showErrorMessage="1" sqref="H35:H36">
      <formula1>INDIRECT($H3)</formula1>
    </dataValidation>
    <dataValidation type="list" allowBlank="1" showInputMessage="1" showErrorMessage="1" sqref="D2:G2">
      <formula1>INDIRECT($D1)</formula1>
    </dataValidation>
    <dataValidation type="list" allowBlank="1" showInputMessage="1" showErrorMessage="1" sqref="H3:L3">
      <formula1>INDIRECT(SUBSTITUTE(D1&amp;D2," ",""))</formula1>
    </dataValidation>
    <dataValidation type="list" allowBlank="1" showInputMessage="1" showErrorMessage="1" sqref="B3:F3">
      <formula1>INDIRECT(SUBSTITUTE(D1&amp;D2," ",""))</formula1>
    </dataValidation>
    <dataValidation type="whole" allowBlank="1" showInputMessage="1" showErrorMessage="1" promptTitle="POZOR." prompt="Iba číslo, bez textu." sqref="R1">
      <formula1>1</formula1>
      <formula2>119</formula2>
    </dataValidation>
    <dataValidation type="list" allowBlank="1" showInputMessage="1" showErrorMessage="1" sqref="D1:G1">
      <formula1>Súťaže</formula1>
    </dataValidation>
  </dataValidations>
  <printOptions/>
  <pageMargins left="0.11811023622047245" right="0.11811023622047245" top="0.07874015748031496" bottom="0.03937007874015748" header="0.31496062992125984" footer="0.31496062992125984"/>
  <pageSetup horizontalDpi="600" verticalDpi="600" orientation="landscape" paperSize="9" r:id="rId1"/>
  <ignoredErrors>
    <ignoredError sqref="E9 E15:E16 K9:K10 E21:E22 E27:E28 E33:E34 E39 K39 K33:K34 K27:K28 K21:K22 K15:K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P71"/>
  <sheetViews>
    <sheetView tabSelected="1" zoomScaleSheetLayoutView="100" zoomScalePageLayoutView="112" workbookViewId="0" topLeftCell="A7">
      <selection activeCell="X53" sqref="X53"/>
    </sheetView>
  </sheetViews>
  <sheetFormatPr defaultColWidth="2.57421875" defaultRowHeight="12"/>
  <cols>
    <col min="1" max="1" width="0.9921875" style="0" customWidth="1"/>
    <col min="2" max="2" width="6.7109375" style="0" customWidth="1"/>
    <col min="3" max="3" width="3.8515625" style="0" customWidth="1"/>
    <col min="4" max="4" width="4.421875" style="0" customWidth="1"/>
    <col min="5" max="5" width="5.57421875" style="0" customWidth="1"/>
    <col min="6" max="7" width="5.140625" style="0" customWidth="1"/>
    <col min="8" max="8" width="4.7109375" style="0" customWidth="1"/>
    <col min="9" max="9" width="6.140625" style="0" customWidth="1"/>
    <col min="10" max="10" width="3.57421875" style="0" customWidth="1"/>
    <col min="11" max="11" width="2.00390625" style="0" customWidth="1"/>
    <col min="12" max="13" width="3.140625" style="0" customWidth="1"/>
    <col min="14" max="14" width="1.8515625" style="0" customWidth="1"/>
    <col min="15" max="15" width="1.57421875" style="0" customWidth="1"/>
    <col min="16" max="16" width="1.8515625" style="0" customWidth="1"/>
    <col min="17" max="17" width="6.7109375" style="0" customWidth="1"/>
    <col min="18" max="18" width="3.8515625" style="0" customWidth="1"/>
    <col min="19" max="19" width="4.421875" style="0" customWidth="1"/>
    <col min="20" max="20" width="5.57421875" style="0" customWidth="1"/>
    <col min="21" max="22" width="5.140625" style="0" customWidth="1"/>
    <col min="23" max="23" width="4.7109375" style="0" customWidth="1"/>
    <col min="24" max="24" width="6.140625" style="0" customWidth="1"/>
    <col min="25" max="25" width="3.57421875" style="0" customWidth="1"/>
    <col min="26" max="26" width="2.00390625" style="0" customWidth="1"/>
    <col min="27" max="28" width="3.140625" style="0" customWidth="1"/>
    <col min="29" max="29" width="1.1484375" style="0" customWidth="1"/>
    <col min="30" max="30" width="4.421875" style="0" customWidth="1"/>
    <col min="31" max="31" width="6.00390625" style="0" hidden="1" customWidth="1"/>
    <col min="32" max="32" width="19.00390625" style="0" hidden="1" customWidth="1"/>
    <col min="33" max="33" width="1.28515625" style="0" hidden="1" customWidth="1"/>
    <col min="34" max="34" width="20.7109375" style="0" hidden="1" customWidth="1"/>
    <col min="35" max="35" width="2.00390625" style="0" hidden="1" customWidth="1"/>
    <col min="36" max="36" width="10.7109375" style="0" hidden="1" customWidth="1"/>
    <col min="37" max="37" width="1.28515625" style="0" hidden="1" customWidth="1"/>
    <col min="38" max="38" width="10.28125" style="0" hidden="1" customWidth="1"/>
    <col min="39" max="39" width="5.57421875" style="0" hidden="1" customWidth="1"/>
    <col min="40" max="40" width="5.140625" style="0" customWidth="1"/>
    <col min="41" max="41" width="2.57421875" style="0" customWidth="1"/>
    <col min="42" max="42" width="4.421875" style="0" customWidth="1"/>
  </cols>
  <sheetData>
    <row r="1" spans="1:38" ht="27.75" customHeight="1" thickBot="1">
      <c r="A1" s="1066" t="str">
        <f>IF(Zápis!C41="","Na rozhodcu sa zabudlo !",AF1)</f>
        <v>Zápis o stretnutí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1066"/>
      <c r="O1" s="1066"/>
      <c r="P1" s="1066"/>
      <c r="Q1" s="1066"/>
      <c r="R1" s="1066"/>
      <c r="S1" s="1066"/>
      <c r="T1" s="1066"/>
      <c r="U1" s="1066"/>
      <c r="V1" s="1066"/>
      <c r="W1" s="1066"/>
      <c r="X1" s="1066"/>
      <c r="Y1" s="1066"/>
      <c r="Z1" s="1066"/>
      <c r="AA1" s="1066"/>
      <c r="AB1" s="1066"/>
      <c r="AC1" s="1066"/>
      <c r="AF1" s="174" t="s">
        <v>1</v>
      </c>
      <c r="AG1" s="322"/>
      <c r="AH1" s="175"/>
      <c r="AL1" s="493" t="s">
        <v>296</v>
      </c>
    </row>
    <row r="2" spans="3:28" ht="7.5" customHeight="1" thickBot="1">
      <c r="C2" s="1"/>
      <c r="D2" s="1"/>
      <c r="E2" s="1"/>
      <c r="F2" s="1"/>
      <c r="G2" s="1" t="s">
        <v>300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34" ht="12" customHeight="1">
      <c r="B3" s="217"/>
      <c r="C3" s="217"/>
      <c r="D3" s="217"/>
      <c r="E3" s="217"/>
      <c r="F3" s="1036" t="str">
        <f>Zápis!$Q$1</f>
        <v>2. LZ</v>
      </c>
      <c r="G3" s="1036"/>
      <c r="H3" s="1036"/>
      <c r="I3" s="1037" t="s">
        <v>19</v>
      </c>
      <c r="J3" s="1037"/>
      <c r="K3" s="1037"/>
      <c r="L3" s="1037"/>
      <c r="M3" s="1037"/>
      <c r="N3" s="1"/>
      <c r="O3" s="1"/>
      <c r="P3" s="1"/>
      <c r="Q3" s="1019" t="s">
        <v>149</v>
      </c>
      <c r="R3" s="1019"/>
      <c r="S3" s="1020" t="str">
        <f>$AF$3</f>
        <v>Galanta</v>
      </c>
      <c r="T3" s="1020"/>
      <c r="U3" s="1020"/>
      <c r="V3" s="1020"/>
      <c r="W3" s="1020"/>
      <c r="X3" s="1020"/>
      <c r="Y3" s="1020"/>
      <c r="Z3" s="1020"/>
      <c r="AA3" s="1020"/>
      <c r="AB3" s="1020"/>
      <c r="AC3" s="46"/>
      <c r="AF3" s="162" t="str">
        <f>TRIM(SUBSTITUTE(Zápis!D2,"_"," "))</f>
        <v>Galanta</v>
      </c>
      <c r="AG3" s="323"/>
      <c r="AH3" s="163"/>
    </row>
    <row r="4" spans="2:34" ht="9.75" customHeight="1">
      <c r="B4" s="217"/>
      <c r="C4" s="217"/>
      <c r="D4" s="217"/>
      <c r="E4" s="217"/>
      <c r="F4" s="1036"/>
      <c r="G4" s="1036"/>
      <c r="H4" s="1036"/>
      <c r="I4" s="1037"/>
      <c r="J4" s="1037"/>
      <c r="K4" s="1037"/>
      <c r="L4" s="1037"/>
      <c r="M4" s="1037"/>
      <c r="N4" s="1"/>
      <c r="O4" s="1"/>
      <c r="P4" s="1"/>
      <c r="Q4" s="1019"/>
      <c r="R4" s="1019"/>
      <c r="S4" s="1020"/>
      <c r="T4" s="1020"/>
      <c r="U4" s="1020"/>
      <c r="V4" s="1020"/>
      <c r="W4" s="1020"/>
      <c r="X4" s="1020"/>
      <c r="Y4" s="1020"/>
      <c r="Z4" s="1020"/>
      <c r="AA4" s="1020"/>
      <c r="AB4" s="1020"/>
      <c r="AC4" s="46"/>
      <c r="AF4" s="96"/>
      <c r="AG4" s="46"/>
      <c r="AH4" s="164"/>
    </row>
    <row r="5" spans="2:36" ht="12" customHeight="1">
      <c r="B5" s="1039" t="s">
        <v>147</v>
      </c>
      <c r="C5" s="1039"/>
      <c r="D5" s="1039"/>
      <c r="E5" s="1039"/>
      <c r="F5" s="1036"/>
      <c r="G5" s="1036"/>
      <c r="H5" s="1036"/>
      <c r="I5" s="1038" t="s">
        <v>297</v>
      </c>
      <c r="J5" s="1038"/>
      <c r="K5" s="1012">
        <f>Zápis!$I$41</f>
        <v>5</v>
      </c>
      <c r="L5" s="1012"/>
      <c r="M5" s="1"/>
      <c r="N5" s="1"/>
      <c r="O5" s="1"/>
      <c r="P5" s="1"/>
      <c r="Q5" s="1019" t="s">
        <v>2</v>
      </c>
      <c r="R5" s="1019"/>
      <c r="S5" s="1018">
        <f>Zápis!$C$47</f>
        <v>42672</v>
      </c>
      <c r="T5" s="1018"/>
      <c r="U5" s="1018"/>
      <c r="V5" s="1019" t="s">
        <v>4</v>
      </c>
      <c r="W5" s="1011">
        <f>Zápis!$C$49</f>
        <v>0.4583333333333333</v>
      </c>
      <c r="X5" s="1012"/>
      <c r="Y5" s="1019" t="s">
        <v>3</v>
      </c>
      <c r="Z5" s="1011">
        <f>Zápis!$I$49</f>
        <v>0.042361111111111106</v>
      </c>
      <c r="AA5" s="1012"/>
      <c r="AB5" s="1012"/>
      <c r="AC5" s="46"/>
      <c r="AF5" s="96"/>
      <c r="AG5" s="46"/>
      <c r="AH5" s="164"/>
      <c r="AJ5" t="str">
        <f>TRIM(SUBSTITUTE(Zápis!D1,"_"," "))</f>
        <v>II LZ</v>
      </c>
    </row>
    <row r="6" spans="2:34" ht="9.75" customHeight="1">
      <c r="B6" s="1039"/>
      <c r="C6" s="1039"/>
      <c r="D6" s="1039"/>
      <c r="E6" s="1039"/>
      <c r="F6" s="1036"/>
      <c r="G6" s="1036"/>
      <c r="H6" s="1036"/>
      <c r="I6" s="1038"/>
      <c r="J6" s="1038"/>
      <c r="K6" s="1012"/>
      <c r="L6" s="1012"/>
      <c r="M6" s="1"/>
      <c r="N6" s="1"/>
      <c r="O6" s="1"/>
      <c r="P6" s="1"/>
      <c r="Q6" s="1019"/>
      <c r="R6" s="1019"/>
      <c r="S6" s="1018"/>
      <c r="T6" s="1018"/>
      <c r="U6" s="1018"/>
      <c r="V6" s="1019"/>
      <c r="W6" s="1012"/>
      <c r="X6" s="1012"/>
      <c r="Y6" s="1019"/>
      <c r="Z6" s="1012"/>
      <c r="AA6" s="1012"/>
      <c r="AB6" s="1012"/>
      <c r="AC6" s="46"/>
      <c r="AF6" s="96"/>
      <c r="AG6" s="46"/>
      <c r="AH6" s="164"/>
    </row>
    <row r="7" spans="2:34" ht="6" customHeight="1">
      <c r="B7" s="1039"/>
      <c r="C7" s="1039"/>
      <c r="D7" s="1039"/>
      <c r="E7" s="1039"/>
      <c r="F7" s="336"/>
      <c r="G7" s="336"/>
      <c r="H7" s="336"/>
      <c r="I7" s="179"/>
      <c r="J7" s="1"/>
      <c r="K7" s="1"/>
      <c r="L7" s="1"/>
      <c r="M7" s="1045" t="str">
        <f>IF(I56&lt;X56,"-",IF(I56=X56,"","+"))</f>
        <v>+</v>
      </c>
      <c r="N7" s="1044">
        <f>ABS(I56-X56)</f>
        <v>4</v>
      </c>
      <c r="O7" s="1044"/>
      <c r="P7" s="1044"/>
      <c r="Q7" s="1016" t="str">
        <f>IF(I56&gt;X56,"-",IF(I56=X56,"","+"))</f>
        <v>-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6"/>
      <c r="AF7" s="96"/>
      <c r="AG7" s="46"/>
      <c r="AH7" s="164"/>
    </row>
    <row r="8" spans="2:34" ht="6" customHeight="1">
      <c r="B8" s="1039"/>
      <c r="C8" s="1039"/>
      <c r="D8" s="1039"/>
      <c r="E8" s="1039"/>
      <c r="F8" s="336"/>
      <c r="G8" s="336"/>
      <c r="H8" s="336"/>
      <c r="I8" s="179"/>
      <c r="J8" s="1"/>
      <c r="K8" s="1"/>
      <c r="L8" s="1"/>
      <c r="M8" s="1045"/>
      <c r="N8" s="1044"/>
      <c r="O8" s="1044"/>
      <c r="P8" s="1044"/>
      <c r="Q8" s="101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6"/>
      <c r="AF8" s="96"/>
      <c r="AG8" s="46"/>
      <c r="AH8" s="164"/>
    </row>
    <row r="9" spans="2:34" ht="10.5" customHeight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046"/>
      <c r="N9" s="1044"/>
      <c r="O9" s="1044"/>
      <c r="P9" s="1044"/>
      <c r="Q9" s="101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46"/>
      <c r="AF9" s="96"/>
      <c r="AG9" s="46"/>
      <c r="AH9" s="164"/>
    </row>
    <row r="10" spans="2:38" ht="12">
      <c r="B10" s="1029" t="s">
        <v>20</v>
      </c>
      <c r="C10" s="1010"/>
      <c r="D10" s="1010"/>
      <c r="E10" s="1030"/>
      <c r="F10" s="1010" t="s">
        <v>5</v>
      </c>
      <c r="G10" s="1010"/>
      <c r="H10" s="1010"/>
      <c r="I10" s="1010"/>
      <c r="J10" s="1010"/>
      <c r="K10" s="1010"/>
      <c r="L10" s="1010"/>
      <c r="M10" s="1010"/>
      <c r="N10" s="353"/>
      <c r="O10" s="2"/>
      <c r="P10" s="2"/>
      <c r="Q10" s="1029" t="s">
        <v>20</v>
      </c>
      <c r="R10" s="1010"/>
      <c r="S10" s="1010"/>
      <c r="T10" s="1030"/>
      <c r="U10" s="1010" t="s">
        <v>6</v>
      </c>
      <c r="V10" s="1010"/>
      <c r="W10" s="1010"/>
      <c r="X10" s="1010"/>
      <c r="Y10" s="1010"/>
      <c r="Z10" s="1010"/>
      <c r="AA10" s="1010"/>
      <c r="AB10" s="1010"/>
      <c r="AC10" s="96"/>
      <c r="AD10" s="46"/>
      <c r="AE10" s="46"/>
      <c r="AF10" s="96"/>
      <c r="AG10" s="46"/>
      <c r="AH10" s="164"/>
      <c r="AI10" s="46"/>
      <c r="AJ10" s="46"/>
      <c r="AK10" s="46"/>
      <c r="AL10" s="46"/>
    </row>
    <row r="11" spans="2:38" ht="12.75" thickBot="1">
      <c r="B11" s="1031" t="s">
        <v>160</v>
      </c>
      <c r="C11" s="1032"/>
      <c r="D11" s="1032"/>
      <c r="E11" s="1033"/>
      <c r="F11" s="1034" t="str">
        <f>$AF$11</f>
        <v>MKK Slovan Galanta B</v>
      </c>
      <c r="G11" s="1034"/>
      <c r="H11" s="1034"/>
      <c r="I11" s="1034"/>
      <c r="J11" s="1034"/>
      <c r="K11" s="1034"/>
      <c r="L11" s="1034"/>
      <c r="M11" s="1034"/>
      <c r="N11" s="353"/>
      <c r="O11" s="2"/>
      <c r="P11" s="2"/>
      <c r="Q11" s="1031" t="s">
        <v>160</v>
      </c>
      <c r="R11" s="1032"/>
      <c r="S11" s="1032"/>
      <c r="T11" s="1033"/>
      <c r="U11" s="1034" t="str">
        <f>$AH$11</f>
        <v>TJ Karpaty Limbach</v>
      </c>
      <c r="V11" s="1034"/>
      <c r="W11" s="1034"/>
      <c r="X11" s="1034"/>
      <c r="Y11" s="1034"/>
      <c r="Z11" s="1034"/>
      <c r="AA11" s="1034"/>
      <c r="AB11" s="1034"/>
      <c r="AC11" s="96"/>
      <c r="AD11" s="46"/>
      <c r="AE11" s="46"/>
      <c r="AF11" s="165" t="str">
        <f>TRIM(SUBSTITUTE(Zápis!B3,"_"," "))</f>
        <v>MKK Slovan Galanta B</v>
      </c>
      <c r="AG11" s="324"/>
      <c r="AH11" s="166" t="str">
        <f>TRIM(SUBSTITUTE(Zápis!H3,"_"," "))</f>
        <v>TJ Karpaty Limbach</v>
      </c>
      <c r="AI11" s="46"/>
      <c r="AJ11" s="46"/>
      <c r="AK11" s="46"/>
      <c r="AL11" s="46"/>
    </row>
    <row r="12" spans="2:38" ht="12.75" thickBot="1">
      <c r="B12" s="1052" t="s">
        <v>271</v>
      </c>
      <c r="C12" s="1053"/>
      <c r="D12" s="1053"/>
      <c r="E12" s="1054"/>
      <c r="F12" s="1035"/>
      <c r="G12" s="1035"/>
      <c r="H12" s="1035"/>
      <c r="I12" s="1035"/>
      <c r="J12" s="1035"/>
      <c r="K12" s="1035"/>
      <c r="L12" s="1035"/>
      <c r="M12" s="1035"/>
      <c r="N12" s="353"/>
      <c r="O12" s="2"/>
      <c r="P12" s="364"/>
      <c r="Q12" s="1013" t="s">
        <v>271</v>
      </c>
      <c r="R12" s="1014"/>
      <c r="S12" s="1014"/>
      <c r="T12" s="1015"/>
      <c r="U12" s="1035"/>
      <c r="V12" s="1035"/>
      <c r="W12" s="1035"/>
      <c r="X12" s="1035"/>
      <c r="Y12" s="1035"/>
      <c r="Z12" s="1035"/>
      <c r="AA12" s="1035"/>
      <c r="AB12" s="1035"/>
      <c r="AC12" s="9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2:38" ht="12" customHeight="1" thickBot="1">
      <c r="B13" s="981" t="str">
        <f>Zápis!B5</f>
        <v>Kaigl Karol</v>
      </c>
      <c r="C13" s="982"/>
      <c r="D13" s="982"/>
      <c r="E13" s="983"/>
      <c r="F13" s="351" t="s">
        <v>7</v>
      </c>
      <c r="G13" s="326" t="s">
        <v>8</v>
      </c>
      <c r="H13" s="352" t="s">
        <v>9</v>
      </c>
      <c r="I13" s="327" t="s">
        <v>10</v>
      </c>
      <c r="J13" s="980" t="s">
        <v>11</v>
      </c>
      <c r="K13" s="980"/>
      <c r="L13" s="1021" t="s">
        <v>12</v>
      </c>
      <c r="M13" s="1040"/>
      <c r="N13" s="403"/>
      <c r="O13" s="46"/>
      <c r="P13" s="364"/>
      <c r="Q13" s="981" t="str">
        <f>Zápis!H5</f>
        <v>Beck Karol</v>
      </c>
      <c r="R13" s="982"/>
      <c r="S13" s="982"/>
      <c r="T13" s="983"/>
      <c r="U13" s="354" t="s">
        <v>7</v>
      </c>
      <c r="V13" s="326" t="s">
        <v>8</v>
      </c>
      <c r="W13" s="352" t="s">
        <v>9</v>
      </c>
      <c r="X13" s="355" t="s">
        <v>10</v>
      </c>
      <c r="Y13" s="1055" t="s">
        <v>11</v>
      </c>
      <c r="Z13" s="980"/>
      <c r="AA13" s="1021" t="s">
        <v>12</v>
      </c>
      <c r="AB13" s="980"/>
      <c r="AC13" s="96"/>
      <c r="AL13" s="46"/>
    </row>
    <row r="14" spans="2:38" ht="12" customHeight="1">
      <c r="B14" s="984"/>
      <c r="C14" s="985"/>
      <c r="D14" s="985"/>
      <c r="E14" s="986"/>
      <c r="F14" s="3">
        <f>IF(Zápis!D5="","",Zápis!D5)</f>
        <v>95</v>
      </c>
      <c r="G14" s="6">
        <f>IF(ISERROR(SUM(I14-F14)),"",SUM(I14-F14))</f>
        <v>43</v>
      </c>
      <c r="H14" s="4">
        <f>IF(Zápis!E5="","",Zápis!E5)</f>
        <v>2</v>
      </c>
      <c r="I14" s="14">
        <f>IF(Zápis!F5="","",Zápis!F5)</f>
        <v>138</v>
      </c>
      <c r="J14" s="972">
        <f>IF(I14=0," ",IF(I14&gt;X14,1,IF(I14&lt;X14,0,IF(I14=X14,0.5,"?"))))</f>
        <v>1</v>
      </c>
      <c r="K14" s="973"/>
      <c r="L14" s="484">
        <f>IF(Zápis!$C$69="","","Žk")</f>
      </c>
      <c r="M14" s="483">
        <f>IF(Zápis!$E$69="","","Čk")</f>
      </c>
      <c r="N14" s="999" t="str">
        <f>IF(I18&lt;X18,"-",IF(I18=X18,"","+"))</f>
        <v>+</v>
      </c>
      <c r="O14" s="1000"/>
      <c r="P14" s="1000"/>
      <c r="Q14" s="984"/>
      <c r="R14" s="985"/>
      <c r="S14" s="985"/>
      <c r="T14" s="986"/>
      <c r="U14" s="365">
        <f>IF(Zápis!J5="","",Zápis!J5)</f>
        <v>75</v>
      </c>
      <c r="V14" s="366">
        <f>IF(ISERROR(SUM(X14-U14)),"",SUM(X14-U14))</f>
        <v>42</v>
      </c>
      <c r="W14" s="367">
        <f>IF(Zápis!K5="","",Zápis!K5)</f>
        <v>2</v>
      </c>
      <c r="X14" s="368">
        <f>IF(Zápis!L5="","",Zápis!L5)</f>
        <v>117</v>
      </c>
      <c r="Y14" s="1050">
        <f>IF(X14=0," ",IF(X14&gt;I14,1,IF(X14&lt;I14,0,IF(X14=I14,0.5,"?"))))</f>
        <v>0</v>
      </c>
      <c r="Z14" s="1051"/>
      <c r="AA14" s="489">
        <f>IF(Zápis!$I$69="","","Žk")</f>
      </c>
      <c r="AB14" s="487">
        <f>IF(Zápis!$K$69="","","Čk")</f>
      </c>
      <c r="AC14" s="96"/>
      <c r="AJ14" s="171" t="s">
        <v>5</v>
      </c>
      <c r="AK14" s="172"/>
      <c r="AL14" s="173" t="s">
        <v>6</v>
      </c>
    </row>
    <row r="15" spans="2:38" ht="12" customHeight="1">
      <c r="B15" s="984"/>
      <c r="C15" s="985"/>
      <c r="D15" s="985"/>
      <c r="E15" s="986"/>
      <c r="F15" s="7">
        <f>IF(Zápis!D6="","",Zápis!D6)</f>
        <v>86</v>
      </c>
      <c r="G15" s="8">
        <f>IF(ISERROR(SUM(I15-F15)),"",SUM(I15-F15))</f>
        <v>25</v>
      </c>
      <c r="H15" s="9">
        <f>IF(Zápis!E6="","",Zápis!E6)</f>
        <v>2</v>
      </c>
      <c r="I15" s="15">
        <f>IF(Zápis!F6="","",Zápis!F6)</f>
        <v>111</v>
      </c>
      <c r="J15" s="1041">
        <f>IF(I15=0," ",IF(I15&gt;X15,1,IF(I15&lt;X15,0,IF(I15=X15,0.5,"?"))))</f>
        <v>0</v>
      </c>
      <c r="K15" s="1043"/>
      <c r="L15" s="997">
        <f>IF(J14="","",IF((J18=Y18)*AND(I18=X18),0.5,IF((J18&gt;Y18),1,(IF((J18=Y18)*AND(I18&gt;X18),1,0)))))</f>
        <v>1</v>
      </c>
      <c r="M15" s="1009"/>
      <c r="N15" s="1047">
        <f>IF(ISERROR(ABS(I18-X18)),"",ABS(I18-X18))</f>
        <v>10</v>
      </c>
      <c r="O15" s="1048"/>
      <c r="P15" s="1049"/>
      <c r="Q15" s="984"/>
      <c r="R15" s="985"/>
      <c r="S15" s="985"/>
      <c r="T15" s="986"/>
      <c r="U15" s="369">
        <f>IF(Zápis!J6="","",Zápis!J6)</f>
        <v>81</v>
      </c>
      <c r="V15" s="370">
        <f>IF(ISERROR(SUM(X15-U15)),"",SUM(X15-U15))</f>
        <v>45</v>
      </c>
      <c r="W15" s="371">
        <f>IF(Zápis!K6="","",Zápis!K6)</f>
        <v>1</v>
      </c>
      <c r="X15" s="372">
        <f>IF(Zápis!L6="","",Zápis!L6)</f>
        <v>126</v>
      </c>
      <c r="Y15" s="1041">
        <f>IF(X15=0," ",IF(X15&gt;I15,1,IF(X15&lt;I15,0,IF(X15=I15,0.5,"?"))))</f>
        <v>1</v>
      </c>
      <c r="Z15" s="1042"/>
      <c r="AA15" s="997">
        <f>IF(Y14="","",IF((J18=Y18)*AND(I18=X18),0.5,IF((Y18&gt;J18),1,(IF((Y18=J18)*AND(X18&gt;I18),1,0)))))</f>
        <v>0</v>
      </c>
      <c r="AB15" s="998"/>
      <c r="AC15" s="96"/>
      <c r="AJ15" s="96"/>
      <c r="AK15" s="46"/>
      <c r="AL15" s="164"/>
    </row>
    <row r="16" spans="2:38" ht="12" customHeight="1">
      <c r="B16" s="987">
        <f>IF(Zápis!B7&lt;&gt;AD1,AJ16,"")</f>
      </c>
      <c r="C16" s="988"/>
      <c r="D16" s="988"/>
      <c r="E16" s="989"/>
      <c r="F16" s="7">
        <f>IF(Zápis!D7="","",Zápis!D7)</f>
        <v>86</v>
      </c>
      <c r="G16" s="8">
        <f>IF(ISERROR(SUM(I16-F16)),"",SUM(I16-F16))</f>
        <v>53</v>
      </c>
      <c r="H16" s="9">
        <f>IF(Zápis!E7="","",Zápis!E7)</f>
        <v>3</v>
      </c>
      <c r="I16" s="15">
        <f>IF(Zápis!F7="","",Zápis!F7)</f>
        <v>139</v>
      </c>
      <c r="J16" s="978">
        <f>IF(I16=0," ",IF(I16&gt;X16,1,IF(I16&lt;X16,0,IF(I16=X16,0.5,"?"))))</f>
        <v>0.5</v>
      </c>
      <c r="K16" s="979"/>
      <c r="L16" s="997"/>
      <c r="M16" s="1009"/>
      <c r="N16" s="1047"/>
      <c r="O16" s="1048"/>
      <c r="P16" s="1048"/>
      <c r="Q16" s="1026">
        <f>IF(Zápis!H7&lt;&gt;AD1,AL16,"")</f>
      </c>
      <c r="R16" s="1027"/>
      <c r="S16" s="1027"/>
      <c r="T16" s="1028"/>
      <c r="U16" s="369">
        <f>IF(Zápis!J7="","",Zápis!J7)</f>
        <v>94</v>
      </c>
      <c r="V16" s="370">
        <f>IF(ISERROR(SUM(X16-U16)),"",SUM(X16-U16))</f>
        <v>45</v>
      </c>
      <c r="W16" s="371">
        <f>IF(Zápis!K7="","",Zápis!K7)</f>
        <v>1</v>
      </c>
      <c r="X16" s="372">
        <f>IF(Zápis!L7="","",Zápis!L7)</f>
        <v>139</v>
      </c>
      <c r="Y16" s="1041">
        <f>IF(X16=0," ",IF(X16&gt;I16,1,IF(X16&lt;I16,0,IF(X16=I16,0.5,"?"))))</f>
        <v>0.5</v>
      </c>
      <c r="Z16" s="1042"/>
      <c r="AA16" s="997"/>
      <c r="AB16" s="998"/>
      <c r="AC16" s="96"/>
      <c r="AJ16" s="169" t="str">
        <f>CONCATENATE(Zápis!P1,Zápis!B7,Zápis!P3,Zápis!Q3)</f>
        <v>od . hodu </v>
      </c>
      <c r="AK16" s="46"/>
      <c r="AL16" s="170" t="str">
        <f>CONCATENATE(Zápis!P1,Zápis!H7,Zápis!P3,Zápis!Q3)</f>
        <v>od . hodu </v>
      </c>
    </row>
    <row r="17" spans="2:38" ht="12" customHeight="1">
      <c r="B17" s="966">
        <f>IF(Zápis!$B$9="","",Zápis!$B$9)</f>
      </c>
      <c r="C17" s="967"/>
      <c r="D17" s="967"/>
      <c r="E17" s="968"/>
      <c r="F17" s="3">
        <f>IF(Zápis!D8="","",Zápis!D8)</f>
        <v>84</v>
      </c>
      <c r="G17" s="6">
        <f>IF(ISERROR(SUM(I17-F17)),"",SUM(I17-F17))</f>
        <v>36</v>
      </c>
      <c r="H17" s="4">
        <f>IF(Zápis!E8="","",Zápis!E8)</f>
        <v>2</v>
      </c>
      <c r="I17" s="14">
        <f>IF(Zápis!F8="","",Zápis!F8)</f>
        <v>120</v>
      </c>
      <c r="J17" s="974">
        <f>IF(I17=0," ",IF(I17&gt;X17,1,IF(I17&lt;X17,0,IF(I17=X17,0.5,"?"))))</f>
        <v>1</v>
      </c>
      <c r="K17" s="975"/>
      <c r="L17" s="997"/>
      <c r="M17" s="1009"/>
      <c r="N17" s="999" t="str">
        <f>IF(I18&gt;X18,"-",IF(I18=X18,"","+"))</f>
        <v>-</v>
      </c>
      <c r="O17" s="1000"/>
      <c r="P17" s="1000"/>
      <c r="Q17" s="1001">
        <f>IF(Zápis!$H$9="","",Zápis!$H$9)</f>
      </c>
      <c r="R17" s="1002"/>
      <c r="S17" s="1002"/>
      <c r="T17" s="1003"/>
      <c r="U17" s="373">
        <f>IF(Zápis!J8="","",Zápis!J8)</f>
        <v>81</v>
      </c>
      <c r="V17" s="374">
        <f>IF(ISERROR(SUM(X17-U17)),"",SUM(X17-U17))</f>
        <v>35</v>
      </c>
      <c r="W17" s="374">
        <f>IF(Zápis!K8="","",Zápis!K8)</f>
        <v>1</v>
      </c>
      <c r="X17" s="375">
        <f>IF(Zápis!L8="","",Zápis!L8)</f>
        <v>116</v>
      </c>
      <c r="Y17" s="1024">
        <f>IF(X17=0," ",IF(X17&gt;I17,1,IF(X17&lt;I17,0,IF(X17=I17,0.5,"?"))))</f>
        <v>0</v>
      </c>
      <c r="Z17" s="1025"/>
      <c r="AA17" s="997"/>
      <c r="AB17" s="998"/>
      <c r="AC17" s="96"/>
      <c r="AJ17" s="96"/>
      <c r="AK17" s="46"/>
      <c r="AL17" s="164"/>
    </row>
    <row r="18" spans="2:38" ht="16.5" customHeight="1" thickBot="1">
      <c r="B18" s="969"/>
      <c r="C18" s="970"/>
      <c r="D18" s="970"/>
      <c r="E18" s="971"/>
      <c r="F18" s="10">
        <f>IF(Zápis!D9="","",Zápis!D9)</f>
        <v>351</v>
      </c>
      <c r="G18" s="11">
        <f>IF(ISERROR(SUM(I18-F18)),"",SUM(I18-F18))</f>
        <v>157</v>
      </c>
      <c r="H18" s="12">
        <f>SUM(H14:H17)</f>
        <v>9</v>
      </c>
      <c r="I18" s="406">
        <f>IF(Zápis!F9="","",Zápis!F9)</f>
        <v>508</v>
      </c>
      <c r="J18" s="976">
        <f>SUM(J14:J17)</f>
        <v>2.5</v>
      </c>
      <c r="K18" s="977"/>
      <c r="L18" s="485">
        <f>IF(Zápis!$C$70="","","Žk")</f>
      </c>
      <c r="M18" s="486">
        <f>IF(Zápis!$E$70="","","Čk")</f>
      </c>
      <c r="N18" s="353"/>
      <c r="O18" s="46"/>
      <c r="P18" s="364"/>
      <c r="Q18" s="1004"/>
      <c r="R18" s="1005"/>
      <c r="S18" s="1005"/>
      <c r="T18" s="1006"/>
      <c r="U18" s="376">
        <f>IF(Zápis!J9="","",Zápis!J9)</f>
        <v>331</v>
      </c>
      <c r="V18" s="377">
        <f>IF(ISERROR(SUM(X18-U18)),"",SUM(X18-U18))</f>
        <v>167</v>
      </c>
      <c r="W18" s="378">
        <f>SUM(W14:W17)</f>
        <v>5</v>
      </c>
      <c r="X18" s="407">
        <f>IF(Zápis!L9="","",Zápis!L9)</f>
        <v>498</v>
      </c>
      <c r="Y18" s="1022">
        <f>SUM(Y14:Y17)</f>
        <v>1.5</v>
      </c>
      <c r="Z18" s="1023"/>
      <c r="AA18" s="490">
        <f>IF(Zápis!$I$70="","","Žk")</f>
      </c>
      <c r="AB18" s="491">
        <f>IF(Zápis!$K$70="","","Čk")</f>
      </c>
      <c r="AC18" s="96"/>
      <c r="AJ18" s="96"/>
      <c r="AK18" s="46"/>
      <c r="AL18" s="164"/>
    </row>
    <row r="19" spans="2:38" ht="9" customHeight="1" thickBot="1">
      <c r="B19" s="210"/>
      <c r="C19" s="210"/>
      <c r="D19" s="210"/>
      <c r="E19" s="210"/>
      <c r="F19" s="2"/>
      <c r="G19" s="2"/>
      <c r="H19" s="2"/>
      <c r="I19" s="2"/>
      <c r="J19" s="2"/>
      <c r="K19" s="2"/>
      <c r="L19" s="468"/>
      <c r="M19" s="468"/>
      <c r="N19" s="2"/>
      <c r="O19" s="2"/>
      <c r="P19" s="2"/>
      <c r="Q19" s="210"/>
      <c r="R19" s="210"/>
      <c r="S19" s="210"/>
      <c r="T19" s="210"/>
      <c r="U19" s="2"/>
      <c r="V19" s="2"/>
      <c r="W19" s="2"/>
      <c r="X19" s="2"/>
      <c r="Y19" s="2"/>
      <c r="Z19" s="2"/>
      <c r="AA19" s="356"/>
      <c r="AB19" s="356"/>
      <c r="AC19" s="46"/>
      <c r="AJ19" s="96"/>
      <c r="AK19" s="46"/>
      <c r="AL19" s="164"/>
    </row>
    <row r="20" spans="2:38" ht="12">
      <c r="B20" s="981" t="str">
        <f>Zápis!B11</f>
        <v>Šárközi Ľudovít</v>
      </c>
      <c r="C20" s="982"/>
      <c r="D20" s="982"/>
      <c r="E20" s="983"/>
      <c r="F20" s="208" t="s">
        <v>7</v>
      </c>
      <c r="G20" s="326" t="s">
        <v>8</v>
      </c>
      <c r="H20" s="209" t="s">
        <v>9</v>
      </c>
      <c r="I20" s="327" t="s">
        <v>10</v>
      </c>
      <c r="J20" s="980" t="s">
        <v>11</v>
      </c>
      <c r="K20" s="980"/>
      <c r="L20" s="1021" t="s">
        <v>12</v>
      </c>
      <c r="M20" s="1040"/>
      <c r="N20" s="353"/>
      <c r="O20" s="364"/>
      <c r="P20" s="364"/>
      <c r="Q20" s="981" t="str">
        <f>Zápis!H11</f>
        <v>Benkovský Jozef</v>
      </c>
      <c r="R20" s="982"/>
      <c r="S20" s="982"/>
      <c r="T20" s="983"/>
      <c r="U20" s="354" t="s">
        <v>7</v>
      </c>
      <c r="V20" s="326" t="s">
        <v>8</v>
      </c>
      <c r="W20" s="209" t="s">
        <v>9</v>
      </c>
      <c r="X20" s="355" t="s">
        <v>10</v>
      </c>
      <c r="Y20" s="1055" t="s">
        <v>11</v>
      </c>
      <c r="Z20" s="980"/>
      <c r="AA20" s="1021" t="s">
        <v>12</v>
      </c>
      <c r="AB20" s="980"/>
      <c r="AC20" s="96"/>
      <c r="AD20" s="46"/>
      <c r="AE20" s="46"/>
      <c r="AF20" s="46"/>
      <c r="AG20" s="46"/>
      <c r="AH20" s="46"/>
      <c r="AI20" s="46"/>
      <c r="AJ20" s="96"/>
      <c r="AK20" s="46"/>
      <c r="AL20" s="164"/>
    </row>
    <row r="21" spans="2:38" ht="12" customHeight="1">
      <c r="B21" s="984"/>
      <c r="C21" s="985"/>
      <c r="D21" s="985"/>
      <c r="E21" s="986"/>
      <c r="F21" s="3">
        <f>IF(Zápis!D11="","",Zápis!D11)</f>
        <v>86</v>
      </c>
      <c r="G21" s="6">
        <f>IF(ISERROR(SUM(I21-F21)),"",SUM(I21-F21))</f>
        <v>35</v>
      </c>
      <c r="H21" s="4">
        <f>IF(Zápis!E11="","",Zápis!E11)</f>
        <v>3</v>
      </c>
      <c r="I21" s="14">
        <f>IF(Zápis!F11="","",Zápis!F11)</f>
        <v>121</v>
      </c>
      <c r="J21" s="972">
        <f>IF(I21=0," ",IF(I21&gt;X21,1,IF(I21&lt;X21,0,IF(I21=X21,0.5,"?"))))</f>
        <v>0</v>
      </c>
      <c r="K21" s="973"/>
      <c r="L21" s="484">
        <f>IF(Zápis!$C$71="","","Žk")</f>
      </c>
      <c r="M21" s="483">
        <f>IF(Zápis!$E$71="","","Čk")</f>
      </c>
      <c r="N21" s="999" t="str">
        <f>IF(I25&lt;X25,"-",IF(I25=X25,"","+"))</f>
        <v>-</v>
      </c>
      <c r="O21" s="1000"/>
      <c r="P21" s="1000"/>
      <c r="Q21" s="984"/>
      <c r="R21" s="985"/>
      <c r="S21" s="985"/>
      <c r="T21" s="986"/>
      <c r="U21" s="393">
        <f>IF(Zápis!J11="","",Zápis!J11)</f>
        <v>90</v>
      </c>
      <c r="V21" s="394">
        <f>IF(ISERROR(SUM(X21-U21)),"",SUM(X21-U21))</f>
        <v>34</v>
      </c>
      <c r="W21" s="394">
        <f>IF(Zápis!K11="","",Zápis!K11)</f>
        <v>3</v>
      </c>
      <c r="X21" s="380">
        <f>IF(Zápis!L11="","",Zápis!L11)</f>
        <v>124</v>
      </c>
      <c r="Y21" s="1060">
        <f>IF(X21=0," ",IF(X21&gt;I21,1,IF(X21&lt;I21,0,IF(X21=I21,0.5,"?"))))</f>
        <v>1</v>
      </c>
      <c r="Z21" s="1061"/>
      <c r="AA21" s="484">
        <f>IF(Zápis!$I$71="","","Žk")</f>
      </c>
      <c r="AB21" s="483">
        <f>IF(Zápis!$K$71="","","Čk")</f>
      </c>
      <c r="AC21" s="96"/>
      <c r="AD21" s="46"/>
      <c r="AE21" s="46"/>
      <c r="AF21" s="46"/>
      <c r="AG21" s="46"/>
      <c r="AH21" s="46"/>
      <c r="AI21" s="46"/>
      <c r="AJ21" s="96"/>
      <c r="AK21" s="46"/>
      <c r="AL21" s="164"/>
    </row>
    <row r="22" spans="2:38" ht="12" customHeight="1">
      <c r="B22" s="984"/>
      <c r="C22" s="985"/>
      <c r="D22" s="985"/>
      <c r="E22" s="986"/>
      <c r="F22" s="7">
        <f>IF(Zápis!D12="","",Zápis!D12)</f>
        <v>93</v>
      </c>
      <c r="G22" s="8">
        <f>IF(ISERROR(SUM(I22-F22)),"",SUM(I22-F22))</f>
        <v>35</v>
      </c>
      <c r="H22" s="8">
        <f>IF(Zápis!E12="","",Zápis!E12)</f>
        <v>3</v>
      </c>
      <c r="I22" s="15">
        <f>IF(Zápis!F12="","",Zápis!F12)</f>
        <v>128</v>
      </c>
      <c r="J22" s="978">
        <f>IF(I22=0," ",IF(I22&gt;X22,1,IF(I22&lt;X22,0,IF(I22=X22,0.5,"?"))))</f>
        <v>0</v>
      </c>
      <c r="K22" s="979"/>
      <c r="L22" s="997">
        <f>IF(J21="","",IF((J25=Y25)*AND(I25=X25),0.5,IF((J25&gt;Y25),1,(IF((J25=Y25)*AND(I25&gt;X25),1,0)))))</f>
        <v>0</v>
      </c>
      <c r="M22" s="1009"/>
      <c r="N22" s="1047">
        <f>IF(ISERROR(ABS(I25-X25)),"",ABS(I25-X25))</f>
        <v>12</v>
      </c>
      <c r="O22" s="1048"/>
      <c r="P22" s="1049"/>
      <c r="Q22" s="984"/>
      <c r="R22" s="985"/>
      <c r="S22" s="985"/>
      <c r="T22" s="986"/>
      <c r="U22" s="369">
        <f>IF(Zápis!J12="","",Zápis!J12)</f>
        <v>91</v>
      </c>
      <c r="V22" s="370">
        <f>IF(ISERROR(SUM(X22-U22)),"",SUM(X22-U22))</f>
        <v>45</v>
      </c>
      <c r="W22" s="370">
        <f>IF(Zápis!K12="","",Zápis!K12)</f>
        <v>2</v>
      </c>
      <c r="X22" s="381">
        <f>IF(Zápis!L12="","",Zápis!L12)</f>
        <v>136</v>
      </c>
      <c r="Y22" s="1041">
        <f>IF(X22=0," ",IF(X22&gt;I22,1,IF(X22&lt;I22,0,IF(X22=I22,0.5,"?"))))</f>
        <v>1</v>
      </c>
      <c r="Z22" s="1043"/>
      <c r="AA22" s="997">
        <f>IF(Y21="","",IF((J25=Y25)*AND(I25=X25),0.5,IF((Y25&gt;J25),1,(IF((Y25=J25)*AND(X25&gt;I25),1,0)))))</f>
        <v>1</v>
      </c>
      <c r="AB22" s="998"/>
      <c r="AC22" s="96"/>
      <c r="AD22" s="46"/>
      <c r="AE22" s="46"/>
      <c r="AF22" s="46"/>
      <c r="AG22" s="46"/>
      <c r="AH22" s="46"/>
      <c r="AI22" s="46"/>
      <c r="AJ22" s="96"/>
      <c r="AK22" s="46"/>
      <c r="AL22" s="164"/>
    </row>
    <row r="23" spans="2:38" ht="12" customHeight="1">
      <c r="B23" s="987" t="str">
        <f>IF(Zápis!B13&lt;&gt;AD1,AJ23,"")</f>
        <v>od 80. hodu </v>
      </c>
      <c r="C23" s="988"/>
      <c r="D23" s="988"/>
      <c r="E23" s="989"/>
      <c r="F23" s="7">
        <f>IF(Zápis!D13="","",Zápis!D13)</f>
        <v>79</v>
      </c>
      <c r="G23" s="8">
        <f>IF(ISERROR(SUM(I23-F23)),"",SUM(I23-F23))</f>
        <v>27</v>
      </c>
      <c r="H23" s="8">
        <f>IF(Zápis!E13="","",Zápis!E13)</f>
        <v>3</v>
      </c>
      <c r="I23" s="15">
        <f>IF(Zápis!F13="","",Zápis!F13)</f>
        <v>106</v>
      </c>
      <c r="J23" s="978">
        <f>IF(I23=0," ",IF(I23&gt;X23,1,IF(I23&lt;X23,0,IF(I23=X23,0.5,"?"))))</f>
        <v>0</v>
      </c>
      <c r="K23" s="979"/>
      <c r="L23" s="997"/>
      <c r="M23" s="1009"/>
      <c r="N23" s="1047"/>
      <c r="O23" s="1048"/>
      <c r="P23" s="1048"/>
      <c r="Q23" s="987">
        <f>IF(Zápis!H13&lt;&gt;AD1,AL23,"")</f>
      </c>
      <c r="R23" s="988"/>
      <c r="S23" s="988"/>
      <c r="T23" s="989"/>
      <c r="U23" s="369">
        <f>IF(Zápis!J13="","",Zápis!J13)</f>
        <v>86</v>
      </c>
      <c r="V23" s="370">
        <f>IF(ISERROR(SUM(X23-U23)),"",SUM(X23-U23))</f>
        <v>34</v>
      </c>
      <c r="W23" s="370">
        <f>IF(Zápis!K13="","",Zápis!K13)</f>
        <v>2</v>
      </c>
      <c r="X23" s="381">
        <f>IF(Zápis!L13="","",Zápis!L13)</f>
        <v>120</v>
      </c>
      <c r="Y23" s="1041">
        <f>IF(X23=0," ",IF(X23&gt;I23,1,IF(X23&lt;I23,0,IF(X23=I23,0.5,"?"))))</f>
        <v>1</v>
      </c>
      <c r="Z23" s="1043"/>
      <c r="AA23" s="997"/>
      <c r="AB23" s="998"/>
      <c r="AC23" s="96"/>
      <c r="AD23" s="46"/>
      <c r="AE23" s="46"/>
      <c r="AF23" s="46"/>
      <c r="AG23" s="46"/>
      <c r="AH23" s="46"/>
      <c r="AI23" s="46"/>
      <c r="AJ23" s="169" t="str">
        <f>CONCATENATE(Zápis!P1,Zápis!B13,Zápis!P3,Zápis!Q3)</f>
        <v>od 80. hodu </v>
      </c>
      <c r="AK23" s="46"/>
      <c r="AL23" s="170" t="str">
        <f>CONCATENATE(Zápis!P1,Zápis!H13,Zápis!P3,Zápis!Q3)</f>
        <v>od . hodu </v>
      </c>
    </row>
    <row r="24" spans="2:38" ht="12" customHeight="1">
      <c r="B24" s="966" t="str">
        <f>IF(Zápis!$B$15="","",Zápis!$B$15)</f>
        <v>Sedlák Ferdinand</v>
      </c>
      <c r="C24" s="967"/>
      <c r="D24" s="967"/>
      <c r="E24" s="968"/>
      <c r="F24" s="3">
        <f>IF(Zápis!D14="","",Zápis!D14)</f>
        <v>82</v>
      </c>
      <c r="G24" s="6">
        <f>IF(ISERROR(SUM(I24-F24)),"",SUM(I24-F24))</f>
        <v>43</v>
      </c>
      <c r="H24" s="4">
        <f>IF(Zápis!E14="","",Zápis!E14)</f>
        <v>1</v>
      </c>
      <c r="I24" s="14">
        <f>IF(Zápis!F14="","",Zápis!F14)</f>
        <v>125</v>
      </c>
      <c r="J24" s="974">
        <f>IF(I24=0," ",IF(I24&gt;X24,1,IF(I24&lt;X24,0,IF(I24=X24,0.5,"?"))))</f>
        <v>1</v>
      </c>
      <c r="K24" s="975"/>
      <c r="L24" s="997"/>
      <c r="M24" s="1009"/>
      <c r="N24" s="999" t="str">
        <f>IF(I25&gt;X25,"-",IF(I25=X25,"","+"))</f>
        <v>+</v>
      </c>
      <c r="O24" s="1000"/>
      <c r="P24" s="1000"/>
      <c r="Q24" s="1001">
        <f>IF(Zápis!$H$15="","",Zápis!$H$15)</f>
      </c>
      <c r="R24" s="1002"/>
      <c r="S24" s="1002"/>
      <c r="T24" s="1003"/>
      <c r="U24" s="373">
        <f>IF(Zápis!J14="","",Zápis!J14)</f>
        <v>78</v>
      </c>
      <c r="V24" s="374">
        <f>IF(ISERROR(SUM(X24-U24)),"",SUM(X24-U24))</f>
        <v>34</v>
      </c>
      <c r="W24" s="374">
        <f>IF(Zápis!K14="","",Zápis!K14)</f>
        <v>0</v>
      </c>
      <c r="X24" s="401">
        <f>IF(Zápis!L14="","",Zápis!L14)</f>
        <v>112</v>
      </c>
      <c r="Y24" s="1024">
        <f>IF(X24=0," ",IF(X24&gt;I24,1,IF(X24&lt;I24,0,IF(X24=I24,0.5,"?"))))</f>
        <v>0</v>
      </c>
      <c r="Z24" s="1056"/>
      <c r="AA24" s="997"/>
      <c r="AB24" s="998"/>
      <c r="AC24" s="96"/>
      <c r="AD24" s="46"/>
      <c r="AE24" s="46"/>
      <c r="AF24" s="46"/>
      <c r="AG24" s="46"/>
      <c r="AH24" s="46"/>
      <c r="AI24" s="46"/>
      <c r="AJ24" s="96"/>
      <c r="AK24" s="46"/>
      <c r="AL24" s="164"/>
    </row>
    <row r="25" spans="2:38" ht="16.5" customHeight="1" thickBot="1">
      <c r="B25" s="969"/>
      <c r="C25" s="970"/>
      <c r="D25" s="970"/>
      <c r="E25" s="971"/>
      <c r="F25" s="10">
        <f>IF(Zápis!D15="","",Zápis!D15)</f>
        <v>340</v>
      </c>
      <c r="G25" s="11">
        <f>IF(ISERROR(SUM(I25-F25)),"",SUM(I25-F25))</f>
        <v>140</v>
      </c>
      <c r="H25" s="12">
        <f>IF(Zápis!E15="","",Zápis!E15)</f>
        <v>10</v>
      </c>
      <c r="I25" s="406">
        <f>IF(Zápis!F15="","",Zápis!F15)</f>
        <v>480</v>
      </c>
      <c r="J25" s="976">
        <f>SUM(J21:J24)</f>
        <v>1</v>
      </c>
      <c r="K25" s="977"/>
      <c r="L25" s="485">
        <f>IF(Zápis!$C$72="","","Žk")</f>
      </c>
      <c r="M25" s="486">
        <f>IF(Zápis!$E$72="","","Čk")</f>
      </c>
      <c r="N25" s="353"/>
      <c r="O25" s="364"/>
      <c r="P25" s="364"/>
      <c r="Q25" s="1004"/>
      <c r="R25" s="1005"/>
      <c r="S25" s="1005"/>
      <c r="T25" s="1006"/>
      <c r="U25" s="376">
        <f>IF(Zápis!J15="","",Zápis!J15)</f>
        <v>345</v>
      </c>
      <c r="V25" s="377">
        <f>IF(ISERROR(SUM(X25-U25)),"",SUM(X25-U25))</f>
        <v>147</v>
      </c>
      <c r="W25" s="377">
        <f>IF(Zápis!K15="","",Zápis!K15)</f>
        <v>7</v>
      </c>
      <c r="X25" s="407">
        <f>IF(Zápis!L15="","",Zápis!L15)</f>
        <v>492</v>
      </c>
      <c r="Y25" s="1022">
        <f>SUM(Y21:Y24)</f>
        <v>3</v>
      </c>
      <c r="Z25" s="1059"/>
      <c r="AA25" s="485">
        <f>IF(Zápis!$I$72="","","Žk")</f>
      </c>
      <c r="AB25" s="486">
        <f>IF(Zápis!$K$72="","","Čk")</f>
      </c>
      <c r="AC25" s="96"/>
      <c r="AD25" s="46"/>
      <c r="AE25" s="46"/>
      <c r="AF25" s="46"/>
      <c r="AG25" s="46"/>
      <c r="AH25" s="46"/>
      <c r="AI25" s="46"/>
      <c r="AJ25" s="96"/>
      <c r="AK25" s="46"/>
      <c r="AL25" s="164"/>
    </row>
    <row r="26" spans="2:38" ht="9" customHeight="1" thickBot="1">
      <c r="B26" s="210"/>
      <c r="C26" s="210"/>
      <c r="D26" s="210"/>
      <c r="E26" s="210"/>
      <c r="F26" s="2"/>
      <c r="G26" s="2"/>
      <c r="H26" s="2"/>
      <c r="I26" s="2"/>
      <c r="J26" s="2"/>
      <c r="K26" s="2"/>
      <c r="L26" s="469"/>
      <c r="M26" s="469"/>
      <c r="N26" s="2"/>
      <c r="O26" s="2"/>
      <c r="P26" s="2"/>
      <c r="Q26" s="210"/>
      <c r="R26" s="210"/>
      <c r="S26" s="210"/>
      <c r="T26" s="210"/>
      <c r="U26" s="2"/>
      <c r="V26" s="2"/>
      <c r="W26" s="2"/>
      <c r="X26" s="2"/>
      <c r="Y26" s="2"/>
      <c r="Z26" s="2"/>
      <c r="AA26" s="356"/>
      <c r="AB26" s="356"/>
      <c r="AJ26" s="96"/>
      <c r="AK26" s="46"/>
      <c r="AL26" s="164"/>
    </row>
    <row r="27" spans="2:38" ht="12">
      <c r="B27" s="981" t="str">
        <f>Zápis!B17</f>
        <v>Ášváni Ján</v>
      </c>
      <c r="C27" s="982"/>
      <c r="D27" s="982"/>
      <c r="E27" s="983"/>
      <c r="F27" s="208" t="s">
        <v>7</v>
      </c>
      <c r="G27" s="326" t="s">
        <v>8</v>
      </c>
      <c r="H27" s="209" t="s">
        <v>9</v>
      </c>
      <c r="I27" s="327" t="s">
        <v>10</v>
      </c>
      <c r="J27" s="980" t="s">
        <v>11</v>
      </c>
      <c r="K27" s="980"/>
      <c r="L27" s="1021" t="s">
        <v>12</v>
      </c>
      <c r="M27" s="1040"/>
      <c r="N27" s="353"/>
      <c r="O27" s="364"/>
      <c r="P27" s="364"/>
      <c r="Q27" s="981" t="str">
        <f>Zápis!H17</f>
        <v>Ančic Pavel</v>
      </c>
      <c r="R27" s="982"/>
      <c r="S27" s="982"/>
      <c r="T27" s="983"/>
      <c r="U27" s="354" t="s">
        <v>7</v>
      </c>
      <c r="V27" s="326" t="s">
        <v>8</v>
      </c>
      <c r="W27" s="209" t="s">
        <v>9</v>
      </c>
      <c r="X27" s="355" t="s">
        <v>10</v>
      </c>
      <c r="Y27" s="1055" t="s">
        <v>11</v>
      </c>
      <c r="Z27" s="980"/>
      <c r="AA27" s="1021" t="s">
        <v>12</v>
      </c>
      <c r="AB27" s="980"/>
      <c r="AC27" s="96"/>
      <c r="AJ27" s="96"/>
      <c r="AK27" s="46"/>
      <c r="AL27" s="164"/>
    </row>
    <row r="28" spans="2:38" ht="12" customHeight="1">
      <c r="B28" s="984"/>
      <c r="C28" s="985"/>
      <c r="D28" s="985"/>
      <c r="E28" s="986"/>
      <c r="F28" s="3">
        <f>IF(Zápis!D17="","",Zápis!D17)</f>
        <v>87</v>
      </c>
      <c r="G28" s="6">
        <f>IF(ISERROR(SUM(I28-F28)),"",SUM(I28-F28))</f>
        <v>27</v>
      </c>
      <c r="H28" s="4">
        <f>IF(Zápis!E17="","",Zápis!E17)</f>
        <v>4</v>
      </c>
      <c r="I28" s="14">
        <f>IF(Zápis!F17="","",Zápis!F17)</f>
        <v>114</v>
      </c>
      <c r="J28" s="972">
        <f>IF(I28=0," ",IF(I28&gt;X28,1,IF(I28&lt;X28,0,IF(I28=X28,0.5,"?"))))</f>
        <v>1</v>
      </c>
      <c r="K28" s="973"/>
      <c r="L28" s="484">
        <f>IF(Zápis!$C$73="","","Žk")</f>
      </c>
      <c r="M28" s="487">
        <f>IF(Zápis!$E$73="","","Čk")</f>
      </c>
      <c r="N28" s="999" t="str">
        <f>IF(I32&lt;X32,"-",IF(I32=X32,"","+"))</f>
        <v>+</v>
      </c>
      <c r="O28" s="1000"/>
      <c r="P28" s="1000"/>
      <c r="Q28" s="984"/>
      <c r="R28" s="985"/>
      <c r="S28" s="985"/>
      <c r="T28" s="986"/>
      <c r="U28" s="388">
        <f>IF(Zápis!J17="","",Zápis!J17)</f>
        <v>79</v>
      </c>
      <c r="V28" s="379">
        <f>IF(ISERROR(SUM(X28-U28)),"",SUM(X28-U28))</f>
        <v>25</v>
      </c>
      <c r="W28" s="379">
        <f>IF(Zápis!K17="","",Zápis!K17)</f>
        <v>5</v>
      </c>
      <c r="X28" s="379">
        <f>IF(Zápis!L17="","",Zápis!L17)</f>
        <v>104</v>
      </c>
      <c r="Y28" s="1050">
        <f>IF(X28=0," ",IF(X28&gt;I28,1,IF(X28&lt;I28,0,IF(X28=I28,0.5,"?"))))</f>
        <v>0</v>
      </c>
      <c r="Z28" s="1051"/>
      <c r="AA28" s="484">
        <f>IF(Zápis!$I$73="","","Žk")</f>
      </c>
      <c r="AB28" s="487">
        <f>IF(Zápis!$K$73="","","Čk")</f>
      </c>
      <c r="AC28" s="96"/>
      <c r="AJ28" s="96"/>
      <c r="AK28" s="46"/>
      <c r="AL28" s="164"/>
    </row>
    <row r="29" spans="2:38" ht="12" customHeight="1">
      <c r="B29" s="984"/>
      <c r="C29" s="985"/>
      <c r="D29" s="985"/>
      <c r="E29" s="986"/>
      <c r="F29" s="7">
        <f>IF(Zápis!D18="","",Zápis!D18)</f>
        <v>86</v>
      </c>
      <c r="G29" s="8">
        <f>IF(ISERROR(SUM(I29-F29)),"",SUM(I29-F29))</f>
        <v>25</v>
      </c>
      <c r="H29" s="8">
        <f>IF(Zápis!E18="","",Zápis!E18)</f>
        <v>4</v>
      </c>
      <c r="I29" s="15">
        <f>IF(Zápis!F18="","",Zápis!F18)</f>
        <v>111</v>
      </c>
      <c r="J29" s="978">
        <f>IF(I29=0," ",IF(I29&gt;X29,1,IF(I29&lt;X29,0,IF(I29=X29,0.5,"?"))))</f>
        <v>0</v>
      </c>
      <c r="K29" s="979"/>
      <c r="L29" s="997">
        <f>IF(J28="","",IF((J32=Y32)*AND(I32=X32),0.5,IF((J32&gt;Y32),1,(IF((J32=Y32)*AND(I32&gt;X32),1,0)))))</f>
        <v>1</v>
      </c>
      <c r="M29" s="1009"/>
      <c r="N29" s="1047">
        <f>IF(ISERROR(ABS(I32-X32)),"",ABS(I32-X32))</f>
        <v>48</v>
      </c>
      <c r="O29" s="1048"/>
      <c r="P29" s="1049"/>
      <c r="Q29" s="984"/>
      <c r="R29" s="985"/>
      <c r="S29" s="985"/>
      <c r="T29" s="986"/>
      <c r="U29" s="402">
        <f>IF(Zápis!J18="","",Zápis!J18)</f>
        <v>77</v>
      </c>
      <c r="V29" s="390">
        <f>IF(ISERROR(SUM(X29-U29)),"",SUM(X29-U29))</f>
        <v>35</v>
      </c>
      <c r="W29" s="390">
        <f>IF(Zápis!K18="","",Zápis!K18)</f>
        <v>3</v>
      </c>
      <c r="X29" s="391">
        <f>IF(Zápis!L18="","",Zápis!L18)</f>
        <v>112</v>
      </c>
      <c r="Y29" s="1062">
        <f>IF(X29=0," ",IF(X29&gt;I29,1,IF(X29&lt;I29,0,IF(X29=I29,0.5,"?"))))</f>
        <v>1</v>
      </c>
      <c r="Z29" s="1063"/>
      <c r="AA29" s="997">
        <f>IF(Y28="","",IF((J32=Y32)*AND(I32=X32),0.5,IF((Y32&gt;J32),1,(IF((Y32=J32)*AND(X32&gt;I32),1,0)))))</f>
        <v>0</v>
      </c>
      <c r="AB29" s="998"/>
      <c r="AC29" s="96"/>
      <c r="AJ29" s="96"/>
      <c r="AK29" s="46"/>
      <c r="AL29" s="164"/>
    </row>
    <row r="30" spans="2:38" ht="12" customHeight="1">
      <c r="B30" s="987">
        <f>IF(Zápis!B19&lt;&gt;AD1,AJ30,"")</f>
      </c>
      <c r="C30" s="988"/>
      <c r="D30" s="988"/>
      <c r="E30" s="989"/>
      <c r="F30" s="7">
        <f>IF(Zápis!D19="","",Zápis!D19)</f>
        <v>88</v>
      </c>
      <c r="G30" s="8">
        <f>IF(ISERROR(SUM(I30-F30)),"",SUM(I30-F30))</f>
        <v>42</v>
      </c>
      <c r="H30" s="8">
        <f>IF(Zápis!E19="","",Zápis!E19)</f>
        <v>2</v>
      </c>
      <c r="I30" s="15">
        <f>IF(Zápis!F19="","",Zápis!F19)</f>
        <v>130</v>
      </c>
      <c r="J30" s="978">
        <f>IF(I30=0," ",IF(I30&gt;X30,1,IF(I30&lt;X30,0,IF(I30=X30,0.5,"?"))))</f>
        <v>1</v>
      </c>
      <c r="K30" s="979"/>
      <c r="L30" s="997"/>
      <c r="M30" s="1009"/>
      <c r="N30" s="1047"/>
      <c r="O30" s="1048"/>
      <c r="P30" s="1048"/>
      <c r="Q30" s="987" t="str">
        <f>IF(Zápis!H19&lt;&gt;AD1,AL30,"")</f>
        <v>od 61. hodu </v>
      </c>
      <c r="R30" s="988"/>
      <c r="S30" s="988"/>
      <c r="T30" s="989"/>
      <c r="U30" s="369">
        <f>IF(Zápis!J19="","",Zápis!J19)</f>
        <v>91</v>
      </c>
      <c r="V30" s="370">
        <f>IF(ISERROR(SUM(X30-U30)),"",SUM(X30-U30))</f>
        <v>35</v>
      </c>
      <c r="W30" s="370">
        <f>IF(Zápis!K19="","",Zápis!K19)</f>
        <v>3</v>
      </c>
      <c r="X30" s="381">
        <f>IF(Zápis!L19="","",Zápis!L19)</f>
        <v>126</v>
      </c>
      <c r="Y30" s="1041">
        <f>IF(X30=0," ",IF(X30&gt;I30,1,IF(X30&lt;I30,0,IF(X30=I30,0.5,"?"))))</f>
        <v>0</v>
      </c>
      <c r="Z30" s="1042"/>
      <c r="AA30" s="997"/>
      <c r="AB30" s="998"/>
      <c r="AC30" s="96"/>
      <c r="AJ30" s="169" t="str">
        <f>CONCATENATE(Zápis!P1,Zápis!B19,Zápis!P3,Zápis!Q3)</f>
        <v>od . hodu </v>
      </c>
      <c r="AK30" s="46"/>
      <c r="AL30" s="170" t="str">
        <f>CONCATENATE(Zápis!P1,Zápis!H19,Zápis!P3,Zápis!Q3)</f>
        <v>od 61. hodu </v>
      </c>
    </row>
    <row r="31" spans="2:38" ht="12" customHeight="1">
      <c r="B31" s="966">
        <f>IF(Zápis!$B$21="","",Zápis!$B$21)</f>
      </c>
      <c r="C31" s="967"/>
      <c r="D31" s="967"/>
      <c r="E31" s="968"/>
      <c r="F31" s="3">
        <f>IF(Zápis!D20="","",Zápis!D20)</f>
        <v>83</v>
      </c>
      <c r="G31" s="6">
        <f>IF(ISERROR(SUM(I31-F31)),"",SUM(I31-F31))</f>
        <v>63</v>
      </c>
      <c r="H31" s="4">
        <f>IF(Zápis!E20="","",Zápis!E20)</f>
        <v>1</v>
      </c>
      <c r="I31" s="14">
        <f>IF(Zápis!F20="","",Zápis!F20)</f>
        <v>146</v>
      </c>
      <c r="J31" s="974">
        <f>IF(I31=0," ",IF(I31&gt;X31,1,IF(I31&lt;X31,0,IF(I31=X31,0.5,"?"))))</f>
        <v>1</v>
      </c>
      <c r="K31" s="975"/>
      <c r="L31" s="997"/>
      <c r="M31" s="1009"/>
      <c r="N31" s="999" t="str">
        <f>IF(I32&gt;X32,"-",IF(I32=X32,"","+"))</f>
        <v>-</v>
      </c>
      <c r="O31" s="1000"/>
      <c r="P31" s="1000"/>
      <c r="Q31" s="1001" t="str">
        <f>IF(Zápis!$H$21="","",Zápis!$H$21)</f>
        <v>Holenda Peter</v>
      </c>
      <c r="R31" s="1002"/>
      <c r="S31" s="1002"/>
      <c r="T31" s="1003"/>
      <c r="U31" s="365">
        <f>IF(Zápis!J20="","",Zápis!J20)</f>
        <v>77</v>
      </c>
      <c r="V31" s="366">
        <f>IF(ISERROR(SUM(X31-U31)),"",SUM(X31-U31))</f>
        <v>34</v>
      </c>
      <c r="W31" s="382">
        <f>IF(Zápis!K20="","",Zápis!K20)</f>
        <v>1</v>
      </c>
      <c r="X31" s="383">
        <f>IF(Zápis!L20="","",Zápis!L20)</f>
        <v>111</v>
      </c>
      <c r="Y31" s="1057">
        <f>IF(X31=0," ",IF(X31&gt;I31,1,IF(X31&lt;I31,0,IF(X31=I31,0.5,"?"))))</f>
        <v>0</v>
      </c>
      <c r="Z31" s="1058"/>
      <c r="AA31" s="997"/>
      <c r="AB31" s="998"/>
      <c r="AC31" s="96"/>
      <c r="AJ31" s="96"/>
      <c r="AK31" s="46"/>
      <c r="AL31" s="164"/>
    </row>
    <row r="32" spans="2:38" ht="16.5" customHeight="1" thickBot="1">
      <c r="B32" s="969"/>
      <c r="C32" s="970"/>
      <c r="D32" s="970"/>
      <c r="E32" s="971"/>
      <c r="F32" s="10">
        <f>IF(Zápis!D21="","",Zápis!D21)</f>
        <v>344</v>
      </c>
      <c r="G32" s="11">
        <f>IF(ISERROR(SUM(I32-F32)),"",SUM(I32-F32))</f>
        <v>157</v>
      </c>
      <c r="H32" s="12">
        <f>IF(Zápis!E21="","",Zápis!E21)</f>
        <v>11</v>
      </c>
      <c r="I32" s="406">
        <f>IF(Zápis!F21="","",Zápis!F21)</f>
        <v>501</v>
      </c>
      <c r="J32" s="976">
        <f>SUM(J28:J31)</f>
        <v>3</v>
      </c>
      <c r="K32" s="977"/>
      <c r="L32" s="485">
        <f>IF(Zápis!$C$74="","","Žk")</f>
      </c>
      <c r="M32" s="488">
        <f>IF(Zápis!$E$74="","","Čk")</f>
      </c>
      <c r="N32" s="353"/>
      <c r="O32" s="364"/>
      <c r="P32" s="364"/>
      <c r="Q32" s="1001"/>
      <c r="R32" s="1002"/>
      <c r="S32" s="1002"/>
      <c r="T32" s="1003"/>
      <c r="U32" s="386">
        <f>IF(Zápis!J21="","",Zápis!J21)</f>
        <v>324</v>
      </c>
      <c r="V32" s="387">
        <f>IF(ISERROR(SUM(X32-U32)),"",SUM(X32-U32))</f>
        <v>129</v>
      </c>
      <c r="W32" s="387">
        <f>IF(Zápis!K21="","",Zápis!K21)</f>
        <v>12</v>
      </c>
      <c r="X32" s="408">
        <f>IF(Zápis!L21="","",Zápis!L21)</f>
        <v>453</v>
      </c>
      <c r="Y32" s="1064">
        <f>SUM(Y28:Y31)</f>
        <v>1</v>
      </c>
      <c r="Z32" s="1065"/>
      <c r="AA32" s="490">
        <f>IF(Zápis!$I$74="","","Žk")</f>
      </c>
      <c r="AB32" s="491">
        <f>IF(Zápis!$K$74="","","Čk")</f>
      </c>
      <c r="AC32" s="96"/>
      <c r="AJ32" s="96"/>
      <c r="AK32" s="46"/>
      <c r="AL32" s="164"/>
    </row>
    <row r="33" spans="2:38" ht="9" customHeight="1" thickBot="1">
      <c r="B33" s="210"/>
      <c r="C33" s="210"/>
      <c r="D33" s="210"/>
      <c r="E33" s="210"/>
      <c r="F33" s="2"/>
      <c r="G33" s="2"/>
      <c r="H33" s="2"/>
      <c r="I33" s="2"/>
      <c r="J33" s="2"/>
      <c r="K33" s="2"/>
      <c r="L33" s="469"/>
      <c r="M33" s="469"/>
      <c r="N33" s="2"/>
      <c r="O33" s="2"/>
      <c r="P33" s="2"/>
      <c r="Q33" s="363"/>
      <c r="R33" s="363"/>
      <c r="S33" s="363"/>
      <c r="T33" s="363"/>
      <c r="U33" s="356"/>
      <c r="V33" s="356"/>
      <c r="W33" s="356"/>
      <c r="X33" s="356"/>
      <c r="Y33" s="356"/>
      <c r="Z33" s="356"/>
      <c r="AA33" s="356"/>
      <c r="AB33" s="356"/>
      <c r="AJ33" s="96"/>
      <c r="AK33" s="46"/>
      <c r="AL33" s="164"/>
    </row>
    <row r="34" spans="2:38" ht="12">
      <c r="B34" s="981" t="str">
        <f>Zápis!B23</f>
        <v>Száz Ernest</v>
      </c>
      <c r="C34" s="982"/>
      <c r="D34" s="982"/>
      <c r="E34" s="983"/>
      <c r="F34" s="208" t="s">
        <v>7</v>
      </c>
      <c r="G34" s="326" t="s">
        <v>8</v>
      </c>
      <c r="H34" s="209" t="s">
        <v>9</v>
      </c>
      <c r="I34" s="327" t="s">
        <v>10</v>
      </c>
      <c r="J34" s="980" t="s">
        <v>11</v>
      </c>
      <c r="K34" s="980"/>
      <c r="L34" s="1021" t="s">
        <v>12</v>
      </c>
      <c r="M34" s="1040"/>
      <c r="N34" s="353"/>
      <c r="O34" s="364"/>
      <c r="P34" s="364"/>
      <c r="Q34" s="981" t="str">
        <f>Zápis!H23</f>
        <v>Chobot Ivan</v>
      </c>
      <c r="R34" s="982"/>
      <c r="S34" s="982"/>
      <c r="T34" s="983"/>
      <c r="U34" s="208" t="s">
        <v>7</v>
      </c>
      <c r="V34" s="326" t="s">
        <v>8</v>
      </c>
      <c r="W34" s="209" t="s">
        <v>9</v>
      </c>
      <c r="X34" s="355" t="s">
        <v>10</v>
      </c>
      <c r="Y34" s="1055" t="s">
        <v>11</v>
      </c>
      <c r="Z34" s="980"/>
      <c r="AA34" s="1021" t="s">
        <v>12</v>
      </c>
      <c r="AB34" s="980"/>
      <c r="AC34" s="96"/>
      <c r="AJ34" s="96"/>
      <c r="AK34" s="46"/>
      <c r="AL34" s="164"/>
    </row>
    <row r="35" spans="2:38" ht="12" customHeight="1">
      <c r="B35" s="984"/>
      <c r="C35" s="985"/>
      <c r="D35" s="985"/>
      <c r="E35" s="986"/>
      <c r="F35" s="3">
        <f>IF(Zápis!D23="","",Zápis!D23)</f>
        <v>79</v>
      </c>
      <c r="G35" s="6">
        <f>IF(ISERROR(SUM(I35-F35)),"",SUM(I35-F35))</f>
        <v>18</v>
      </c>
      <c r="H35" s="4">
        <f>IF(Zápis!E23="","",Zápis!E23)</f>
        <v>6</v>
      </c>
      <c r="I35" s="14">
        <f>IF(Zápis!F23="","",Zápis!F23)</f>
        <v>97</v>
      </c>
      <c r="J35" s="972">
        <f>IF(I35=0," ",IF(I35&gt;X35,1,IF(I35&lt;X35,0,IF(I35=X35,0.5,"?"))))</f>
        <v>0</v>
      </c>
      <c r="K35" s="973"/>
      <c r="L35" s="484">
        <f>IF(Zápis!$C$75="","","Žk")</f>
      </c>
      <c r="M35" s="483">
        <f>IF(Zápis!$E$75="","","Čk")</f>
      </c>
      <c r="N35" s="999" t="str">
        <f>IF(I39&lt;X39,"-",IF(I39=X39,"","+"))</f>
        <v>-</v>
      </c>
      <c r="O35" s="1000"/>
      <c r="P35" s="1000"/>
      <c r="Q35" s="984"/>
      <c r="R35" s="985"/>
      <c r="S35" s="985"/>
      <c r="T35" s="986"/>
      <c r="U35" s="388">
        <f>IF(Zápis!J23="","",Zápis!J23)</f>
        <v>95</v>
      </c>
      <c r="V35" s="379">
        <f>IF(ISERROR(SUM(X35-U35)),"",SUM(X35-U35))</f>
        <v>42</v>
      </c>
      <c r="W35" s="379">
        <f>IF(Zápis!K23="","",Zápis!K23)</f>
        <v>0</v>
      </c>
      <c r="X35" s="389">
        <f>IF(Zápis!L23="","",Zápis!L23)</f>
        <v>137</v>
      </c>
      <c r="Y35" s="1050">
        <f>IF(X35=0," ",IF(X35&gt;I35,1,IF(X35&lt;I35,0,IF(X35=I35,0.5,"?"))))</f>
        <v>1</v>
      </c>
      <c r="Z35" s="1051"/>
      <c r="AA35" s="484">
        <f>IF(Zápis!$I$75="","","Žk")</f>
      </c>
      <c r="AB35" s="487">
        <f>IF(Zápis!$K$75="","","Čk")</f>
      </c>
      <c r="AC35" s="96"/>
      <c r="AJ35" s="96"/>
      <c r="AK35" s="46"/>
      <c r="AL35" s="164"/>
    </row>
    <row r="36" spans="2:38" ht="12" customHeight="1">
      <c r="B36" s="984"/>
      <c r="C36" s="985"/>
      <c r="D36" s="985"/>
      <c r="E36" s="986"/>
      <c r="F36" s="7">
        <f>IF(Zápis!D24="","",Zápis!D24)</f>
        <v>80</v>
      </c>
      <c r="G36" s="8">
        <f>IF(ISERROR(SUM(I36-F36)),"",SUM(I36-F36))</f>
        <v>40</v>
      </c>
      <c r="H36" s="8">
        <f>IF(Zápis!E24="","",Zápis!E24)</f>
        <v>0</v>
      </c>
      <c r="I36" s="15">
        <f>IF(Zápis!F24="","",Zápis!F24)</f>
        <v>120</v>
      </c>
      <c r="J36" s="978">
        <f>IF(I36=0," ",IF(I36&gt;X36,1,IF(I36&lt;X36,0,IF(I36=X36,0.5,"?"))))</f>
        <v>0</v>
      </c>
      <c r="K36" s="979"/>
      <c r="L36" s="997">
        <f>IF(J35="","",IF((J39=Y39)*AND(I39=X39),0.5,IF((J39&gt;Y39),1,(IF((J39=Y39)*AND(I39&gt;X39),1,0)))))</f>
        <v>0</v>
      </c>
      <c r="M36" s="998"/>
      <c r="N36" s="1047">
        <f>IF(ISERROR(ABS(I39-X39)),"",ABS(I39-X39))</f>
        <v>24</v>
      </c>
      <c r="O36" s="1048"/>
      <c r="P36" s="1048"/>
      <c r="Q36" s="984"/>
      <c r="R36" s="985"/>
      <c r="S36" s="985"/>
      <c r="T36" s="986"/>
      <c r="U36" s="369">
        <f>IF(Zápis!J24="","",Zápis!J24)</f>
        <v>86</v>
      </c>
      <c r="V36" s="370">
        <f>IF(ISERROR(SUM(X36-U36)),"",SUM(X36-U36))</f>
        <v>35</v>
      </c>
      <c r="W36" s="390">
        <f>IF(Zápis!K24="","",Zápis!K24)</f>
        <v>2</v>
      </c>
      <c r="X36" s="391">
        <f>IF(Zápis!L24="","",Zápis!L24)</f>
        <v>121</v>
      </c>
      <c r="Y36" s="1062">
        <f>IF(X36=0," ",IF(X36&gt;I36,1,IF(X36&lt;I36,0,IF(X36=I36,0.5,"?"))))</f>
        <v>1</v>
      </c>
      <c r="Z36" s="1063"/>
      <c r="AA36" s="997">
        <f>IF(Y35="","",IF((J39=Y39)*AND(I39=X39),0.5,IF((Y39&gt;J39),1,(IF((Y39=J39)*AND(X39&gt;I39),1,0)))))</f>
        <v>1</v>
      </c>
      <c r="AB36" s="1009"/>
      <c r="AC36" s="96"/>
      <c r="AJ36" s="96"/>
      <c r="AK36" s="46"/>
      <c r="AL36" s="164"/>
    </row>
    <row r="37" spans="2:38" ht="12" customHeight="1">
      <c r="B37" s="987">
        <f>IF(Zápis!B25&lt;&gt;AD1,AJ37,"")</f>
      </c>
      <c r="C37" s="988"/>
      <c r="D37" s="988"/>
      <c r="E37" s="989"/>
      <c r="F37" s="7">
        <f>IF(Zápis!D25="","",Zápis!D25)</f>
        <v>68</v>
      </c>
      <c r="G37" s="8">
        <f>IF(ISERROR(SUM(I37-F37)),"",SUM(I37-F37))</f>
        <v>42</v>
      </c>
      <c r="H37" s="8">
        <f>IF(Zápis!E25="","",Zápis!E25)</f>
        <v>3</v>
      </c>
      <c r="I37" s="15">
        <f>IF(Zápis!F25="","",Zápis!F25)</f>
        <v>110</v>
      </c>
      <c r="J37" s="978">
        <f>IF(I37=0," ",IF(I37&gt;X37,1,IF(I37&lt;X37,0,IF(I37=X37,0.5,"?"))))</f>
        <v>0</v>
      </c>
      <c r="K37" s="979"/>
      <c r="L37" s="997"/>
      <c r="M37" s="998"/>
      <c r="N37" s="1047"/>
      <c r="O37" s="1048"/>
      <c r="P37" s="1048"/>
      <c r="Q37" s="987">
        <f>IF(Zápis!H25&lt;&gt;AD1,AL37,"")</f>
      </c>
      <c r="R37" s="988"/>
      <c r="S37" s="988"/>
      <c r="T37" s="989"/>
      <c r="U37" s="369">
        <f>IF(Zápis!J25="","",Zápis!J25)</f>
        <v>80</v>
      </c>
      <c r="V37" s="370">
        <f>IF(ISERROR(SUM(X37-U37)),"",SUM(X37-U37))</f>
        <v>34</v>
      </c>
      <c r="W37" s="370">
        <f>IF(Zápis!K25="","",Zápis!K25)</f>
        <v>2</v>
      </c>
      <c r="X37" s="381">
        <f>IF(Zápis!L25="","",Zápis!L25)</f>
        <v>114</v>
      </c>
      <c r="Y37" s="1041">
        <f>IF(X37=0," ",IF(X37&gt;I37,1,IF(X37&lt;I37,0,IF(X37=I37,0.5,"?"))))</f>
        <v>1</v>
      </c>
      <c r="Z37" s="1042"/>
      <c r="AA37" s="997"/>
      <c r="AB37" s="1009"/>
      <c r="AC37" s="96"/>
      <c r="AJ37" s="169" t="str">
        <f>CONCATENATE(Zápis!P1,Zápis!B25,Zápis!P3,Zápis!Q3)</f>
        <v>od . hodu </v>
      </c>
      <c r="AK37" s="46"/>
      <c r="AL37" s="170" t="str">
        <f>CONCATENATE(Zápis!P1,Zápis!H25,Zápis!P3,Zápis!Q3)</f>
        <v>od . hodu </v>
      </c>
    </row>
    <row r="38" spans="2:38" ht="12" customHeight="1">
      <c r="B38" s="966">
        <f>IF(Zápis!$B$27="","",Zápis!$B$27)</f>
      </c>
      <c r="C38" s="967"/>
      <c r="D38" s="967"/>
      <c r="E38" s="968"/>
      <c r="F38" s="3">
        <f>IF(Zápis!D26="","",Zápis!D26)</f>
        <v>91</v>
      </c>
      <c r="G38" s="6">
        <f>IF(ISERROR(SUM(I38-F38)),"",SUM(I38-F38))</f>
        <v>45</v>
      </c>
      <c r="H38" s="4">
        <f>IF(Zápis!E26="","",Zápis!E26)</f>
        <v>2</v>
      </c>
      <c r="I38" s="14">
        <f>IF(Zápis!F26="","",Zápis!F26)</f>
        <v>136</v>
      </c>
      <c r="J38" s="974">
        <f>IF(I38=0," ",IF(I38&gt;X38,1,IF(I38&lt;X38,0,IF(I38=X38,0.5,"?"))))</f>
        <v>1</v>
      </c>
      <c r="K38" s="975"/>
      <c r="L38" s="997"/>
      <c r="M38" s="998"/>
      <c r="N38" s="999" t="str">
        <f>IF(I39&gt;X39,"-",IF(I39=X39,"","+"))</f>
        <v>+</v>
      </c>
      <c r="O38" s="1000"/>
      <c r="P38" s="1000"/>
      <c r="Q38" s="1001">
        <f>IF(Zápis!$H$27="","",Zápis!$H$27)</f>
      </c>
      <c r="R38" s="1002"/>
      <c r="S38" s="1002"/>
      <c r="T38" s="1003"/>
      <c r="U38" s="392">
        <f>IF(Zápis!J26="","",Zápis!J26)</f>
        <v>77</v>
      </c>
      <c r="V38" s="366">
        <f>IF(ISERROR(SUM(X38-U38)),"",SUM(X38-U38))</f>
        <v>38</v>
      </c>
      <c r="W38" s="382">
        <f>IF(Zápis!K26="","",Zápis!K26)</f>
        <v>2</v>
      </c>
      <c r="X38" s="383">
        <f>IF(Zápis!L26="","",Zápis!L26)</f>
        <v>115</v>
      </c>
      <c r="Y38" s="1057">
        <f>IF(X38=0," ",IF(X38&gt;I38,1,IF(X38&lt;I38,0,IF(X38=I38,0.5,"?"))))</f>
        <v>0</v>
      </c>
      <c r="Z38" s="1058"/>
      <c r="AA38" s="997"/>
      <c r="AB38" s="1009"/>
      <c r="AC38" s="96"/>
      <c r="AJ38" s="96"/>
      <c r="AK38" s="46"/>
      <c r="AL38" s="164"/>
    </row>
    <row r="39" spans="2:38" ht="16.5" customHeight="1" thickBot="1">
      <c r="B39" s="969"/>
      <c r="C39" s="970"/>
      <c r="D39" s="970"/>
      <c r="E39" s="971"/>
      <c r="F39" s="10">
        <f>IF(Zápis!D27="","",Zápis!D27)</f>
        <v>318</v>
      </c>
      <c r="G39" s="11">
        <f>IF(ISERROR(SUM(I39-F39)),"",SUM(I39-F39))</f>
        <v>145</v>
      </c>
      <c r="H39" s="12">
        <f>IF(Zápis!E27="","",Zápis!E27)</f>
        <v>11</v>
      </c>
      <c r="I39" s="406">
        <f>IF(Zápis!F27="","",Zápis!F27)</f>
        <v>463</v>
      </c>
      <c r="J39" s="976">
        <f>SUM(J35:J38)</f>
        <v>1</v>
      </c>
      <c r="K39" s="977"/>
      <c r="L39" s="485">
        <f>IF(Zápis!$C$76="","","Žk")</f>
      </c>
      <c r="M39" s="486">
        <f>IF(Zápis!$E$76="","","Čk")</f>
      </c>
      <c r="N39" s="353"/>
      <c r="O39" s="364"/>
      <c r="P39" s="364"/>
      <c r="Q39" s="1001"/>
      <c r="R39" s="1002"/>
      <c r="S39" s="1002"/>
      <c r="T39" s="1003"/>
      <c r="U39" s="386">
        <f>IF(Zápis!J27="","",Zápis!J27)</f>
        <v>338</v>
      </c>
      <c r="V39" s="387">
        <f>IF(ISERROR(SUM(X39-U39)),"",SUM(X39-U39))</f>
        <v>149</v>
      </c>
      <c r="W39" s="387">
        <f>IF(Zápis!K27="","",Zápis!K27)</f>
        <v>6</v>
      </c>
      <c r="X39" s="409">
        <f>IF(Zápis!L27="","",Zápis!L27)</f>
        <v>487</v>
      </c>
      <c r="Y39" s="1064">
        <f>SUM(Y35:Y38)</f>
        <v>3</v>
      </c>
      <c r="Z39" s="1065"/>
      <c r="AA39" s="490">
        <f>IF(Zápis!$I$76="","","Žk")</f>
      </c>
      <c r="AB39" s="491">
        <f>IF(Zápis!$K$76="","","Čk")</f>
      </c>
      <c r="AC39" s="96"/>
      <c r="AJ39" s="96"/>
      <c r="AK39" s="46"/>
      <c r="AL39" s="164"/>
    </row>
    <row r="40" spans="2:38" ht="9" customHeight="1" thickBot="1">
      <c r="B40" s="210"/>
      <c r="C40" s="210"/>
      <c r="D40" s="210"/>
      <c r="E40" s="210"/>
      <c r="F40" s="2"/>
      <c r="G40" s="2"/>
      <c r="H40" s="2"/>
      <c r="I40" s="2"/>
      <c r="J40" s="2"/>
      <c r="K40" s="468"/>
      <c r="L40" s="356"/>
      <c r="M40" s="356"/>
      <c r="N40" s="2"/>
      <c r="O40" s="2"/>
      <c r="P40" s="2"/>
      <c r="Q40" s="363"/>
      <c r="R40" s="363"/>
      <c r="S40" s="363"/>
      <c r="T40" s="363"/>
      <c r="U40" s="356"/>
      <c r="V40" s="356"/>
      <c r="W40" s="356"/>
      <c r="X40" s="356"/>
      <c r="Y40" s="356"/>
      <c r="Z40" s="356"/>
      <c r="AA40" s="356"/>
      <c r="AB40" s="356"/>
      <c r="AJ40" s="96"/>
      <c r="AK40" s="46"/>
      <c r="AL40" s="164"/>
    </row>
    <row r="41" spans="2:38" ht="12">
      <c r="B41" s="981" t="str">
        <f>Zápis!B29</f>
        <v>Hegedüšová Kristína</v>
      </c>
      <c r="C41" s="982"/>
      <c r="D41" s="982"/>
      <c r="E41" s="983"/>
      <c r="F41" s="208" t="s">
        <v>7</v>
      </c>
      <c r="G41" s="326" t="s">
        <v>8</v>
      </c>
      <c r="H41" s="209" t="s">
        <v>9</v>
      </c>
      <c r="I41" s="327" t="s">
        <v>10</v>
      </c>
      <c r="J41" s="980" t="s">
        <v>11</v>
      </c>
      <c r="K41" s="980"/>
      <c r="L41" s="1021" t="s">
        <v>12</v>
      </c>
      <c r="M41" s="1040"/>
      <c r="N41" s="353"/>
      <c r="O41" s="364"/>
      <c r="P41" s="364"/>
      <c r="Q41" s="981" t="str">
        <f>Zápis!H29</f>
        <v>Lačný Anton</v>
      </c>
      <c r="R41" s="982"/>
      <c r="S41" s="982"/>
      <c r="T41" s="983"/>
      <c r="U41" s="208" t="s">
        <v>7</v>
      </c>
      <c r="V41" s="326" t="s">
        <v>8</v>
      </c>
      <c r="W41" s="209" t="s">
        <v>9</v>
      </c>
      <c r="X41" s="355" t="s">
        <v>10</v>
      </c>
      <c r="Y41" s="1055" t="s">
        <v>11</v>
      </c>
      <c r="Z41" s="980"/>
      <c r="AA41" s="1021" t="s">
        <v>12</v>
      </c>
      <c r="AB41" s="980"/>
      <c r="AC41" s="96"/>
      <c r="AJ41" s="96"/>
      <c r="AK41" s="46"/>
      <c r="AL41" s="164"/>
    </row>
    <row r="42" spans="2:38" ht="12" customHeight="1">
      <c r="B42" s="984"/>
      <c r="C42" s="985"/>
      <c r="D42" s="985"/>
      <c r="E42" s="986"/>
      <c r="F42" s="3">
        <f>IF(Zápis!D29="","",Zápis!D29)</f>
        <v>90</v>
      </c>
      <c r="G42" s="6">
        <f>IF(ISERROR(SUM(I42-F42)),"",SUM(I42-F42))</f>
        <v>33</v>
      </c>
      <c r="H42" s="4">
        <f>IF(Zápis!E29="","",Zápis!E29)</f>
        <v>2</v>
      </c>
      <c r="I42" s="14">
        <f>IF(Zápis!F29="","",Zápis!F29)</f>
        <v>123</v>
      </c>
      <c r="J42" s="972">
        <f>IF(I42=0," ",IF(I42&gt;X42,1,IF(I42&lt;X42,0,IF(I42=X42,0.5,"?"))))</f>
        <v>1</v>
      </c>
      <c r="K42" s="973"/>
      <c r="L42" s="489">
        <f>IF(Zápis!$C$77="","","Žk")</f>
      </c>
      <c r="M42" s="483">
        <f>IF(Zápis!$E$77="","","Čk")</f>
      </c>
      <c r="N42" s="999" t="str">
        <f>IF(I46&lt;X46,"-",IF(I46=X46,"","+"))</f>
        <v>+</v>
      </c>
      <c r="O42" s="1000"/>
      <c r="P42" s="1000"/>
      <c r="Q42" s="984"/>
      <c r="R42" s="985"/>
      <c r="S42" s="985"/>
      <c r="T42" s="986"/>
      <c r="U42" s="393">
        <f>IF(Zápis!J29="","",Zápis!J29)</f>
        <v>96</v>
      </c>
      <c r="V42" s="366">
        <f>IF(ISERROR(SUM(X42-U42)),"",SUM(X42-U42))</f>
        <v>25</v>
      </c>
      <c r="W42" s="379">
        <f>IF(Zápis!K29="","",Zápis!K29)</f>
        <v>7</v>
      </c>
      <c r="X42" s="380">
        <f>IF(Zápis!L29="","",Zápis!L29)</f>
        <v>121</v>
      </c>
      <c r="Y42" s="1050">
        <f>IF(X42=0," ",IF(X42&gt;I42,1,IF(X42&lt;I42,0,IF(X42=I42,0.5,"?"))))</f>
        <v>0</v>
      </c>
      <c r="Z42" s="1051"/>
      <c r="AA42" s="489">
        <f>IF(Zápis!$I$77="","","Žk")</f>
      </c>
      <c r="AB42" s="487">
        <f>IF(Zápis!$K$77="","","Čk")</f>
      </c>
      <c r="AC42" s="96"/>
      <c r="AJ42" s="96"/>
      <c r="AK42" s="46"/>
      <c r="AL42" s="164"/>
    </row>
    <row r="43" spans="2:38" ht="12" customHeight="1">
      <c r="B43" s="984"/>
      <c r="C43" s="985"/>
      <c r="D43" s="985"/>
      <c r="E43" s="986"/>
      <c r="F43" s="7">
        <f>IF(Zápis!D30="","",Zápis!D30)</f>
        <v>89</v>
      </c>
      <c r="G43" s="8">
        <f>IF(ISERROR(SUM(I43-F43)),"",SUM(I43-F43))</f>
        <v>41</v>
      </c>
      <c r="H43" s="8">
        <f>IF(Zápis!E30="","",Zápis!E30)</f>
        <v>2</v>
      </c>
      <c r="I43" s="15">
        <f>IF(Zápis!F30="","",Zápis!F30)</f>
        <v>130</v>
      </c>
      <c r="J43" s="978">
        <f>IF(I43=0," ",IF(I43&gt;X43,1,IF(I43&lt;X43,0,IF(I43=X43,0.5,"?"))))</f>
        <v>1</v>
      </c>
      <c r="K43" s="979"/>
      <c r="L43" s="997">
        <f>IF(J42="","",IF((J46=Y46)*AND(I46=X46),0.5,IF((J46&gt;Y46),1,(IF((J46=Y46)*AND(I46&gt;X46),1,0)))))</f>
        <v>1</v>
      </c>
      <c r="M43" s="1009"/>
      <c r="N43" s="1047">
        <f>IF(ISERROR(ABS(I46-X46)),"",ABS(I46-X46))</f>
        <v>15</v>
      </c>
      <c r="O43" s="1048"/>
      <c r="P43" s="1049"/>
      <c r="Q43" s="984"/>
      <c r="R43" s="985"/>
      <c r="S43" s="985"/>
      <c r="T43" s="986"/>
      <c r="U43" s="369">
        <f>IF(Zápis!J30="","",Zápis!J30)</f>
        <v>80</v>
      </c>
      <c r="V43" s="370">
        <f>IF(ISERROR(SUM(X43-U43)),"",SUM(X43-U43))</f>
        <v>35</v>
      </c>
      <c r="W43" s="370">
        <f>IF(Zápis!K30="","",Zápis!K30)</f>
        <v>4</v>
      </c>
      <c r="X43" s="381">
        <f>IF(Zápis!L30="","",Zápis!L30)</f>
        <v>115</v>
      </c>
      <c r="Y43" s="1041">
        <f>IF(X43=0," ",IF(X43&gt;I43,1,IF(X43&lt;I43,0,IF(X43=I43,0.5,"?"))))</f>
        <v>0</v>
      </c>
      <c r="Z43" s="1042"/>
      <c r="AA43" s="997">
        <f>IF(Y42="","",IF((J46=Y46)*AND(I46=X46),0.5,IF((Y46&gt;J46),1,(IF((Y46=J46)*AND(X46&gt;I46),1,0)))))</f>
        <v>0</v>
      </c>
      <c r="AB43" s="998"/>
      <c r="AC43" s="96"/>
      <c r="AJ43" s="96"/>
      <c r="AK43" s="46"/>
      <c r="AL43" s="164"/>
    </row>
    <row r="44" spans="2:38" ht="12" customHeight="1">
      <c r="B44" s="987">
        <f>IF(Zápis!B31&lt;&gt;AD1,AJ44,"")</f>
      </c>
      <c r="C44" s="988"/>
      <c r="D44" s="988"/>
      <c r="E44" s="989"/>
      <c r="F44" s="7">
        <f>IF(Zápis!D31="","",Zápis!D31)</f>
        <v>68</v>
      </c>
      <c r="G44" s="8">
        <f>IF(ISERROR(SUM(I44-F44)),"",SUM(I44-F44))</f>
        <v>36</v>
      </c>
      <c r="H44" s="8">
        <f>IF(Zápis!E31="","",Zápis!E31)</f>
        <v>4</v>
      </c>
      <c r="I44" s="15">
        <f>IF(Zápis!F31="","",Zápis!F31)</f>
        <v>104</v>
      </c>
      <c r="J44" s="978">
        <f>IF(I44=0," ",IF(I44&gt;X44,1,IF(I44&lt;X44,0,IF(I44=X44,0.5,"?"))))</f>
        <v>0</v>
      </c>
      <c r="K44" s="979"/>
      <c r="L44" s="997"/>
      <c r="M44" s="1009"/>
      <c r="N44" s="1047"/>
      <c r="O44" s="1048"/>
      <c r="P44" s="1048"/>
      <c r="Q44" s="987">
        <f>IF(Zápis!H31&lt;&gt;AD1,AL44,"")</f>
      </c>
      <c r="R44" s="988"/>
      <c r="S44" s="988"/>
      <c r="T44" s="989"/>
      <c r="U44" s="369">
        <f>IF(Zápis!J31="","",Zápis!J31)</f>
        <v>72</v>
      </c>
      <c r="V44" s="370">
        <f>IF(ISERROR(SUM(X44-U44)),"",SUM(X44-U44))</f>
        <v>45</v>
      </c>
      <c r="W44" s="370">
        <f>IF(Zápis!K31="","",Zápis!K31)</f>
        <v>2</v>
      </c>
      <c r="X44" s="381">
        <f>IF(Zápis!L31="","",Zápis!L31)</f>
        <v>117</v>
      </c>
      <c r="Y44" s="1041">
        <f>IF(X44=0," ",IF(X44&gt;I44,1,IF(X44&lt;I44,0,IF(X44=I44,0.5,"?"))))</f>
        <v>1</v>
      </c>
      <c r="Z44" s="1042"/>
      <c r="AA44" s="997"/>
      <c r="AB44" s="998"/>
      <c r="AC44" s="96"/>
      <c r="AJ44" s="169" t="str">
        <f>CONCATENATE(Zápis!P1,Zápis!B31,Zápis!P3,Zápis!Q3)</f>
        <v>od . hodu </v>
      </c>
      <c r="AK44" s="46"/>
      <c r="AL44" s="170" t="str">
        <f>CONCATENATE(Zápis!P1,Zápis!H31,Zápis!P3,Zápis!Q3)</f>
        <v>od . hodu </v>
      </c>
    </row>
    <row r="45" spans="2:38" ht="12" customHeight="1">
      <c r="B45" s="966">
        <f>IF(Zápis!$B$33="","",Zápis!$B$33)</f>
      </c>
      <c r="C45" s="967"/>
      <c r="D45" s="967"/>
      <c r="E45" s="968"/>
      <c r="F45" s="3">
        <f>IF(Zápis!D32="","",Zápis!D32)</f>
        <v>95</v>
      </c>
      <c r="G45" s="6">
        <f>IF(ISERROR(SUM(I45-F45)),"",SUM(I45-F45))</f>
        <v>43</v>
      </c>
      <c r="H45" s="4">
        <f>IF(Zápis!E32="","",Zápis!E32)</f>
        <v>2</v>
      </c>
      <c r="I45" s="14">
        <f>IF(Zápis!F32="","",Zápis!F32)</f>
        <v>138</v>
      </c>
      <c r="J45" s="974">
        <f>IF(I45=0," ",IF(I45&gt;X45,1,IF(I45&lt;X45,0,IF(I45=X45,0.5,"?"))))</f>
        <v>1</v>
      </c>
      <c r="K45" s="975"/>
      <c r="L45" s="997"/>
      <c r="M45" s="1009"/>
      <c r="N45" s="999" t="str">
        <f>IF(I46&gt;X46,"-",IF(I46=X46,"","+"))</f>
        <v>-</v>
      </c>
      <c r="O45" s="1000"/>
      <c r="P45" s="1000"/>
      <c r="Q45" s="1001">
        <f>IF(Zápis!$H$33="","",Zápis!$H$33)</f>
      </c>
      <c r="R45" s="1002"/>
      <c r="S45" s="1002"/>
      <c r="T45" s="1003"/>
      <c r="U45" s="365">
        <f>IF(Zápis!J32="","",Zápis!J32)</f>
        <v>89</v>
      </c>
      <c r="V45" s="366">
        <f>IF(ISERROR(SUM(X45-U45)),"",SUM(X45-U45))</f>
        <v>38</v>
      </c>
      <c r="W45" s="382">
        <f>IF(Zápis!K32="","",Zápis!K32)</f>
        <v>4</v>
      </c>
      <c r="X45" s="383">
        <f>IF(Zápis!L32="","",Zápis!L32)</f>
        <v>127</v>
      </c>
      <c r="Y45" s="1057">
        <f>IF(X45=0," ",IF(X45&gt;I45,1,IF(X45&lt;I45,0,IF(X45=I45,0.5,"?"))))</f>
        <v>0</v>
      </c>
      <c r="Z45" s="1058"/>
      <c r="AA45" s="997"/>
      <c r="AB45" s="998"/>
      <c r="AC45" s="96"/>
      <c r="AJ45" s="96"/>
      <c r="AK45" s="46"/>
      <c r="AL45" s="164"/>
    </row>
    <row r="46" spans="2:38" ht="16.5" customHeight="1" thickBot="1">
      <c r="B46" s="969"/>
      <c r="C46" s="970"/>
      <c r="D46" s="970"/>
      <c r="E46" s="971"/>
      <c r="F46" s="10">
        <f>IF(Zápis!D33="","",Zápis!D33)</f>
        <v>342</v>
      </c>
      <c r="G46" s="11">
        <f>IF(ISERROR(SUM(I46-F46)),"",SUM(I46-F46))</f>
        <v>153</v>
      </c>
      <c r="H46" s="12">
        <f>IF(Zápis!E33="","",Zápis!E33)</f>
        <v>10</v>
      </c>
      <c r="I46" s="406">
        <f>IF(Zápis!F33="","",Zápis!F33)</f>
        <v>495</v>
      </c>
      <c r="J46" s="976">
        <f>SUM(J42:J45)</f>
        <v>3</v>
      </c>
      <c r="K46" s="977"/>
      <c r="L46" s="485">
        <f>IF(Zápis!$C$78="","","Žk")</f>
      </c>
      <c r="M46" s="486">
        <f>IF(Zápis!$E$78="","","Čk")</f>
      </c>
      <c r="N46" s="353"/>
      <c r="O46" s="364"/>
      <c r="P46" s="364"/>
      <c r="Q46" s="1001"/>
      <c r="R46" s="1002"/>
      <c r="S46" s="1002"/>
      <c r="T46" s="1003"/>
      <c r="U46" s="386">
        <f>IF(Zápis!J33="","",Zápis!J33)</f>
        <v>337</v>
      </c>
      <c r="V46" s="387">
        <f>IF(ISERROR(SUM(X46-U46)),"",SUM(X46-U46))</f>
        <v>143</v>
      </c>
      <c r="W46" s="387">
        <f>IF(Zápis!K33="","",Zápis!K33)</f>
        <v>17</v>
      </c>
      <c r="X46" s="408">
        <f>IF(Zápis!L33="","",Zápis!L33)</f>
        <v>480</v>
      </c>
      <c r="Y46" s="1064">
        <f>SUM(Y42:Y45)</f>
        <v>1</v>
      </c>
      <c r="Z46" s="1065"/>
      <c r="AA46" s="490">
        <f>IF(Zápis!$I$78="","","Žk")</f>
      </c>
      <c r="AB46" s="491">
        <f>IF(Zápis!$K$78="","","Čk")</f>
      </c>
      <c r="AC46" s="96"/>
      <c r="AJ46" s="96"/>
      <c r="AK46" s="46"/>
      <c r="AL46" s="164"/>
    </row>
    <row r="47" spans="2:38" ht="9" customHeight="1" thickBot="1">
      <c r="B47" s="210"/>
      <c r="C47" s="210"/>
      <c r="D47" s="210"/>
      <c r="E47" s="210"/>
      <c r="F47" s="2"/>
      <c r="G47" s="2"/>
      <c r="H47" s="2"/>
      <c r="I47" s="2"/>
      <c r="J47" s="2"/>
      <c r="K47" s="2"/>
      <c r="L47" s="356"/>
      <c r="M47" s="356"/>
      <c r="N47" s="2"/>
      <c r="O47" s="2"/>
      <c r="P47" s="2"/>
      <c r="Q47" s="363"/>
      <c r="R47" s="363"/>
      <c r="S47" s="363"/>
      <c r="T47" s="363"/>
      <c r="U47" s="356"/>
      <c r="V47" s="356"/>
      <c r="W47" s="356"/>
      <c r="X47" s="356"/>
      <c r="Y47" s="356"/>
      <c r="Z47" s="356"/>
      <c r="AA47" s="356"/>
      <c r="AB47" s="356"/>
      <c r="AC47" s="46"/>
      <c r="AJ47" s="96"/>
      <c r="AK47" s="46"/>
      <c r="AL47" s="164"/>
    </row>
    <row r="48" spans="2:42" ht="12">
      <c r="B48" s="981" t="str">
        <f>Zápis!B35</f>
        <v>Kaigl Jiří</v>
      </c>
      <c r="C48" s="982"/>
      <c r="D48" s="982"/>
      <c r="E48" s="983"/>
      <c r="F48" s="208" t="s">
        <v>7</v>
      </c>
      <c r="G48" s="326" t="s">
        <v>8</v>
      </c>
      <c r="H48" s="209" t="s">
        <v>9</v>
      </c>
      <c r="I48" s="327" t="s">
        <v>10</v>
      </c>
      <c r="J48" s="980" t="s">
        <v>11</v>
      </c>
      <c r="K48" s="980"/>
      <c r="L48" s="1021" t="s">
        <v>12</v>
      </c>
      <c r="M48" s="1040"/>
      <c r="N48" s="353"/>
      <c r="O48" s="364"/>
      <c r="P48" s="364"/>
      <c r="Q48" s="981" t="str">
        <f>Zápis!H35</f>
        <v>Sadloň Michal</v>
      </c>
      <c r="R48" s="982"/>
      <c r="S48" s="982"/>
      <c r="T48" s="983"/>
      <c r="U48" s="208" t="s">
        <v>7</v>
      </c>
      <c r="V48" s="326" t="s">
        <v>8</v>
      </c>
      <c r="W48" s="209" t="s">
        <v>9</v>
      </c>
      <c r="X48" s="355" t="s">
        <v>10</v>
      </c>
      <c r="Y48" s="1055" t="s">
        <v>11</v>
      </c>
      <c r="Z48" s="980"/>
      <c r="AA48" s="1021" t="s">
        <v>12</v>
      </c>
      <c r="AB48" s="980"/>
      <c r="AC48" s="96"/>
      <c r="AJ48" s="96"/>
      <c r="AK48" s="46"/>
      <c r="AL48" s="164"/>
      <c r="AP48" s="46"/>
    </row>
    <row r="49" spans="2:38" ht="12" customHeight="1">
      <c r="B49" s="984"/>
      <c r="C49" s="985"/>
      <c r="D49" s="985"/>
      <c r="E49" s="986"/>
      <c r="F49" s="3">
        <f>IF(Zápis!D35="","",Zápis!D35)</f>
        <v>98</v>
      </c>
      <c r="G49" s="6">
        <f>IF(ISERROR(SUM(I49-F49)),"",SUM(I49-F49))</f>
        <v>26</v>
      </c>
      <c r="H49" s="4">
        <f>IF(Zápis!E35="","",Zápis!E35)</f>
        <v>6</v>
      </c>
      <c r="I49" s="14">
        <f>IF(Zápis!F35="","",Zápis!F35)</f>
        <v>124</v>
      </c>
      <c r="J49" s="972">
        <f>IF(I49=0," ",IF(I49&gt;X49,1,IF(I49&lt;X49,0,IF(I49=X49,0.5,"?"))))</f>
        <v>1</v>
      </c>
      <c r="K49" s="973"/>
      <c r="L49" s="484">
        <f>IF(Zápis!$C$79="","","Žk")</f>
      </c>
      <c r="M49" s="483">
        <f>IF(Zápis!$E$79="","","Čk")</f>
      </c>
      <c r="N49" s="999" t="str">
        <f>IF(I53&lt;X53,"-",IF(I53=X53,"","+"))</f>
        <v>-</v>
      </c>
      <c r="O49" s="1000"/>
      <c r="P49" s="1000"/>
      <c r="Q49" s="984"/>
      <c r="R49" s="985"/>
      <c r="S49" s="985"/>
      <c r="T49" s="986"/>
      <c r="U49" s="393">
        <f>IF(Zápis!J35="","",Zápis!J35)</f>
        <v>83</v>
      </c>
      <c r="V49" s="394">
        <f>IF(ISERROR(SUM(X49-U49)),"",SUM(X49-U49))</f>
        <v>35</v>
      </c>
      <c r="W49" s="379">
        <f>IF(Zápis!K35="","",Zápis!K35)</f>
        <v>0</v>
      </c>
      <c r="X49" s="380">
        <f>IF(Zápis!L35="","",Zápis!L35)</f>
        <v>118</v>
      </c>
      <c r="Y49" s="1050">
        <f>IF(X49=0," ",IF(X49&gt;I49,1,IF(X49&lt;I49,0,IF(X49=I49,0.5,"?"))))</f>
        <v>0</v>
      </c>
      <c r="Z49" s="1051"/>
      <c r="AA49" s="484">
        <f>IF(Zápis!$I$79="","","Žk")</f>
      </c>
      <c r="AB49" s="487">
        <f>IF(Zápis!$K$79="","","Čk")</f>
      </c>
      <c r="AC49" s="96"/>
      <c r="AJ49" s="96"/>
      <c r="AK49" s="46"/>
      <c r="AL49" s="164"/>
    </row>
    <row r="50" spans="2:38" ht="12" customHeight="1">
      <c r="B50" s="984"/>
      <c r="C50" s="985"/>
      <c r="D50" s="985"/>
      <c r="E50" s="986"/>
      <c r="F50" s="7">
        <f>IF(Zápis!D36="","",Zápis!D36)</f>
        <v>80</v>
      </c>
      <c r="G50" s="8">
        <f>IF(ISERROR(SUM(I50-F50)),"",SUM(I50-F50))</f>
        <v>42</v>
      </c>
      <c r="H50" s="8">
        <f>IF(Zápis!E36="","",Zápis!E36)</f>
        <v>3</v>
      </c>
      <c r="I50" s="15">
        <f>IF(Zápis!F36="","",Zápis!F36)</f>
        <v>122</v>
      </c>
      <c r="J50" s="978">
        <f>IF(I50=0," ",IF(I50&gt;X50,1,IF(I50&lt;X50,0,IF(I50=X50,0.5,"?"))))</f>
        <v>0.5</v>
      </c>
      <c r="K50" s="979"/>
      <c r="L50" s="997">
        <f>IF(J49="","",IF((J53=Y53)*AND(I53=X53),0.5,IF((J53&gt;Y53),1,(IF((J53=Y53)*AND(I53&gt;X53),1,0)))))</f>
        <v>0</v>
      </c>
      <c r="M50" s="1009"/>
      <c r="N50" s="1047">
        <f>IF(ISERROR(ABS(I53-X53)),"",ABS(I53-X53))</f>
        <v>33</v>
      </c>
      <c r="O50" s="1048"/>
      <c r="P50" s="1049"/>
      <c r="Q50" s="984"/>
      <c r="R50" s="985"/>
      <c r="S50" s="985"/>
      <c r="T50" s="986"/>
      <c r="U50" s="369">
        <f>IF(Zápis!J36="","",Zápis!J36)</f>
        <v>77</v>
      </c>
      <c r="V50" s="370">
        <f>IF(ISERROR(SUM(X50-U50)),"",SUM(X50-U50))</f>
        <v>45</v>
      </c>
      <c r="W50" s="370">
        <f>IF(Zápis!K36="","",Zápis!K36)</f>
        <v>0</v>
      </c>
      <c r="X50" s="381">
        <f>IF(Zápis!L36="","",Zápis!L36)</f>
        <v>122</v>
      </c>
      <c r="Y50" s="1041">
        <f>IF(X50=0," ",IF(X50&gt;I50,1,IF(X50&lt;I50,0,IF(X50=I50,0.5,"?"))))</f>
        <v>0.5</v>
      </c>
      <c r="Z50" s="1042"/>
      <c r="AA50" s="997">
        <f>IF(Y49="","",IF((J53=Y53)*AND(I53=X53),0.5,IF((Y53&gt;J53),1,(IF((Y53=J53)*AND(X53&gt;I53),1,0)))))</f>
        <v>1</v>
      </c>
      <c r="AB50" s="1009"/>
      <c r="AC50" s="96"/>
      <c r="AJ50" s="96"/>
      <c r="AK50" s="46"/>
      <c r="AL50" s="164"/>
    </row>
    <row r="51" spans="2:38" ht="12" customHeight="1">
      <c r="B51" s="987">
        <f>IF(Zápis!B37&lt;&gt;AD1,AJ51,"")</f>
      </c>
      <c r="C51" s="988"/>
      <c r="D51" s="988"/>
      <c r="E51" s="989"/>
      <c r="F51" s="7">
        <f>IF(Zápis!D37="","",Zápis!D37)</f>
        <v>93</v>
      </c>
      <c r="G51" s="8">
        <f>IF(ISERROR(SUM(I51-F51)),"",SUM(I51-F51))</f>
        <v>25</v>
      </c>
      <c r="H51" s="8">
        <f>IF(Zápis!E37="","",Zápis!E37)</f>
        <v>4</v>
      </c>
      <c r="I51" s="15">
        <f>IF(Zápis!F37="","",Zápis!F37)</f>
        <v>118</v>
      </c>
      <c r="J51" s="978">
        <f>IF(I51=0," ",IF(I51&gt;X51,1,IF(I51&lt;X51,0,IF(I51=X51,0.5,"?"))))</f>
        <v>0</v>
      </c>
      <c r="K51" s="979"/>
      <c r="L51" s="997"/>
      <c r="M51" s="1009"/>
      <c r="N51" s="1047"/>
      <c r="O51" s="1048"/>
      <c r="P51" s="1048"/>
      <c r="Q51" s="987">
        <f>IF(Zápis!H37&lt;&gt;AD1,AL51,"")</f>
      </c>
      <c r="R51" s="988"/>
      <c r="S51" s="988"/>
      <c r="T51" s="989"/>
      <c r="U51" s="369">
        <f>IF(Zápis!J37="","",Zápis!J37)</f>
        <v>91</v>
      </c>
      <c r="V51" s="370">
        <f>IF(ISERROR(SUM(X51-U51)),"",SUM(X51-U51))</f>
        <v>61</v>
      </c>
      <c r="W51" s="370">
        <f>IF(Zápis!K37="","",Zápis!K37)</f>
        <v>0</v>
      </c>
      <c r="X51" s="381">
        <f>IF(Zápis!L37="","",Zápis!L37)</f>
        <v>152</v>
      </c>
      <c r="Y51" s="1041">
        <f>IF(X51=0," ",IF(X51&gt;I51,1,IF(X51&lt;I51,0,IF(X51=I51,0.5,"?"))))</f>
        <v>1</v>
      </c>
      <c r="Z51" s="1042"/>
      <c r="AA51" s="997"/>
      <c r="AB51" s="1009"/>
      <c r="AC51" s="96"/>
      <c r="AJ51" s="169" t="str">
        <f>CONCATENATE(Zápis!P1,Zápis!B37,Zápis!P3,Zápis!Q3)</f>
        <v>od . hodu </v>
      </c>
      <c r="AK51" s="46"/>
      <c r="AL51" s="170" t="str">
        <f>CONCATENATE(Zápis!P1,Zápis!H37,Zápis!P3,Zápis!Q3)</f>
        <v>od . hodu </v>
      </c>
    </row>
    <row r="52" spans="2:38" ht="12" customHeight="1">
      <c r="B52" s="966">
        <f>IF(Zápis!$B$39="","",Zápis!$B$39)</f>
      </c>
      <c r="C52" s="967"/>
      <c r="D52" s="967"/>
      <c r="E52" s="968"/>
      <c r="F52" s="3">
        <f>IF(Zápis!D38="","",Zápis!D38)</f>
        <v>86</v>
      </c>
      <c r="G52" s="6">
        <f>IF(ISERROR(SUM(I52-F52)),"",SUM(I52-F52))</f>
        <v>52</v>
      </c>
      <c r="H52" s="4">
        <f>IF(Zápis!E38="","",Zápis!E38)</f>
        <v>2</v>
      </c>
      <c r="I52" s="14">
        <f>IF(Zápis!F38="","",Zápis!F38)</f>
        <v>138</v>
      </c>
      <c r="J52" s="974">
        <f>IF(I52=0," ",IF(I52&gt;X52,1,IF(I52&lt;X52,0,IF(I52=X52,0.5,"?"))))</f>
        <v>0</v>
      </c>
      <c r="K52" s="975"/>
      <c r="L52" s="997"/>
      <c r="M52" s="1009"/>
      <c r="N52" s="999" t="str">
        <f>IF(I53&gt;X53,"-",IF(I53=X53,"","+"))</f>
        <v>+</v>
      </c>
      <c r="O52" s="1000"/>
      <c r="P52" s="1000"/>
      <c r="Q52" s="1001">
        <f>IF(Zápis!$H$39="","",Zápis!$H$39)</f>
      </c>
      <c r="R52" s="1002"/>
      <c r="S52" s="1002"/>
      <c r="T52" s="1003"/>
      <c r="U52" s="365">
        <f>IF(Zápis!J38="","",Zápis!J38)</f>
        <v>99</v>
      </c>
      <c r="V52" s="366">
        <f>IF(ISERROR(SUM(X52-U52)),"",SUM(X52-U52))</f>
        <v>44</v>
      </c>
      <c r="W52" s="382">
        <f>IF(Zápis!K38="","",Zápis!K38)</f>
        <v>0</v>
      </c>
      <c r="X52" s="383">
        <f>IF(Zápis!L38="","",Zápis!L38)</f>
        <v>143</v>
      </c>
      <c r="Y52" s="1057">
        <f>IF(X52=0," ",IF(X52&gt;I52,1,IF(X52&lt;I52,0,IF(X52=I52,0.5,"?"))))</f>
        <v>1</v>
      </c>
      <c r="Z52" s="1058"/>
      <c r="AA52" s="997"/>
      <c r="AB52" s="1009"/>
      <c r="AC52" s="96"/>
      <c r="AJ52" s="96"/>
      <c r="AK52" s="46"/>
      <c r="AL52" s="164"/>
    </row>
    <row r="53" spans="2:38" ht="16.5" customHeight="1" thickBot="1">
      <c r="B53" s="969"/>
      <c r="C53" s="970"/>
      <c r="D53" s="970"/>
      <c r="E53" s="971"/>
      <c r="F53" s="10">
        <f>IF(Zápis!D39="","",Zápis!D39)</f>
        <v>357</v>
      </c>
      <c r="G53" s="11">
        <f>IF(ISERROR(SUM(I53-F53)),"",SUM(I53-F53))</f>
        <v>145</v>
      </c>
      <c r="H53" s="12">
        <f>IF(Zápis!E39="","",Zápis!E39)</f>
        <v>15</v>
      </c>
      <c r="I53" s="406">
        <f>IF(Zápis!F39="","",Zápis!F39)</f>
        <v>502</v>
      </c>
      <c r="J53" s="976">
        <f>SUM(J49:J52)</f>
        <v>1.5</v>
      </c>
      <c r="K53" s="977"/>
      <c r="L53" s="485">
        <f>IF(Zápis!$C$80="","","Žk")</f>
      </c>
      <c r="M53" s="486">
        <f>IF(Zápis!$E$80="","","Čk")</f>
      </c>
      <c r="N53" s="353"/>
      <c r="O53" s="364"/>
      <c r="P53" s="364"/>
      <c r="Q53" s="1001"/>
      <c r="R53" s="1002"/>
      <c r="S53" s="1002"/>
      <c r="T53" s="1003"/>
      <c r="U53" s="384">
        <f>IF(Zápis!J39="","",Zápis!J39)</f>
        <v>350</v>
      </c>
      <c r="V53" s="385">
        <f>IF(ISERROR(SUM(X53-U53)),"",SUM(X53-U53))</f>
        <v>185</v>
      </c>
      <c r="W53" s="387">
        <f>IF(Zápis!K39="","",Zápis!K39)</f>
        <v>0</v>
      </c>
      <c r="X53" s="410">
        <f>IF(Zápis!L39="","",Zápis!L39)</f>
        <v>535</v>
      </c>
      <c r="Y53" s="1073">
        <f>SUM(Y49:Y52)</f>
        <v>2.5</v>
      </c>
      <c r="Z53" s="1074"/>
      <c r="AA53" s="490">
        <f>IF(Zápis!$I$80="","","Žk")</f>
      </c>
      <c r="AB53" s="491">
        <f>IF(Zápis!$K$80="","","Čk")</f>
      </c>
      <c r="AC53" s="96"/>
      <c r="AJ53" s="167"/>
      <c r="AK53" s="105"/>
      <c r="AL53" s="168"/>
    </row>
    <row r="54" spans="2:38" ht="9" customHeight="1" thickBot="1">
      <c r="B54" s="328"/>
      <c r="C54" s="328"/>
      <c r="D54" s="328"/>
      <c r="E54" s="328"/>
      <c r="F54" s="331"/>
      <c r="G54" s="331"/>
      <c r="H54" s="331"/>
      <c r="I54" s="332"/>
      <c r="J54" s="333"/>
      <c r="K54" s="333"/>
      <c r="L54" s="404"/>
      <c r="M54" s="362"/>
      <c r="N54" s="46"/>
      <c r="O54" s="364"/>
      <c r="P54" s="364"/>
      <c r="Q54" s="358"/>
      <c r="R54" s="358"/>
      <c r="S54" s="358"/>
      <c r="T54" s="358"/>
      <c r="U54" s="359"/>
      <c r="V54" s="360"/>
      <c r="W54" s="360"/>
      <c r="X54" s="361"/>
      <c r="Y54" s="405"/>
      <c r="Z54" s="357"/>
      <c r="AA54" s="357"/>
      <c r="AB54" s="357"/>
      <c r="AJ54" s="46"/>
      <c r="AK54" s="46"/>
      <c r="AL54" s="46"/>
    </row>
    <row r="55" spans="2:38" ht="12">
      <c r="B55" s="2"/>
      <c r="C55" s="2"/>
      <c r="D55" s="2"/>
      <c r="E55" s="2"/>
      <c r="F55" s="334" t="s">
        <v>7</v>
      </c>
      <c r="G55" s="335" t="s">
        <v>8</v>
      </c>
      <c r="H55" s="330" t="s">
        <v>9</v>
      </c>
      <c r="I55" s="335" t="s">
        <v>17</v>
      </c>
      <c r="J55" s="980" t="s">
        <v>11</v>
      </c>
      <c r="K55" s="1040"/>
      <c r="L55" s="980" t="s">
        <v>13</v>
      </c>
      <c r="M55" s="1040"/>
      <c r="N55" s="2"/>
      <c r="O55" s="2"/>
      <c r="P55" s="2"/>
      <c r="Q55" s="2"/>
      <c r="R55" s="2"/>
      <c r="S55" s="2"/>
      <c r="T55" s="2"/>
      <c r="U55" s="334" t="s">
        <v>7</v>
      </c>
      <c r="V55" s="335" t="s">
        <v>8</v>
      </c>
      <c r="W55" s="329" t="s">
        <v>9</v>
      </c>
      <c r="X55" s="335" t="s">
        <v>17</v>
      </c>
      <c r="Y55" s="1082" t="s">
        <v>11</v>
      </c>
      <c r="Z55" s="1083"/>
      <c r="AA55" s="980" t="s">
        <v>13</v>
      </c>
      <c r="AB55" s="1040"/>
      <c r="AL55" s="46"/>
    </row>
    <row r="56" spans="2:38" ht="18.75" customHeight="1" thickBot="1">
      <c r="B56" s="5"/>
      <c r="C56" s="5"/>
      <c r="D56" s="5"/>
      <c r="E56" s="5"/>
      <c r="F56" s="395">
        <f>SUM(F18,F25,F32,F39,F46,F53)</f>
        <v>2052</v>
      </c>
      <c r="G56" s="396">
        <f>SUM(G18,G25,G32,G39,G46,G53)</f>
        <v>897</v>
      </c>
      <c r="H56" s="397">
        <f>SUM(H18,H25,H32,H39,H46,H53)</f>
        <v>66</v>
      </c>
      <c r="I56" s="416">
        <f>SUM(I18,I25,I32,I39,I46,I53)</f>
        <v>2949</v>
      </c>
      <c r="J56" s="1070">
        <f>SUM(J18,J25,J32,J39,J46,J53)</f>
        <v>12</v>
      </c>
      <c r="K56" s="1071"/>
      <c r="L56" s="1081">
        <f>SUM(L15,L22,L29,L36,L43,L50)</f>
        <v>3</v>
      </c>
      <c r="M56" s="1076"/>
      <c r="N56" s="5"/>
      <c r="O56" s="5"/>
      <c r="P56" s="5"/>
      <c r="Q56" s="5"/>
      <c r="R56" s="1072"/>
      <c r="S56" s="1072"/>
      <c r="T56" s="5"/>
      <c r="U56" s="398">
        <f>SUM(U18,U25,U32,U39,U46,U53)</f>
        <v>2025</v>
      </c>
      <c r="V56" s="399">
        <f>SUM(V18,V25,V32,V39,V46,V53)</f>
        <v>920</v>
      </c>
      <c r="W56" s="400">
        <f>SUM(W18,W25,W32,W39,W46,W53)</f>
        <v>47</v>
      </c>
      <c r="X56" s="417">
        <f>SUM(X18,X25,X32,X39,X46,X53)</f>
        <v>2945</v>
      </c>
      <c r="Y56" s="1079">
        <f>SUM(Y18,Y25,Y32,Y39,Y46,Y53)</f>
        <v>12</v>
      </c>
      <c r="Z56" s="1080"/>
      <c r="AA56" s="1075">
        <f>SUM(AA15,AA22,AA29,AA36,AA43,AA50)</f>
        <v>3</v>
      </c>
      <c r="AB56" s="1076"/>
      <c r="AL56" s="46"/>
    </row>
    <row r="57" spans="2:29" ht="15.75" thickBot="1">
      <c r="B57" s="2"/>
      <c r="C57" s="2"/>
      <c r="D57" s="2"/>
      <c r="E57" s="2"/>
      <c r="F57" s="2"/>
      <c r="G57" s="2"/>
      <c r="H57" s="2"/>
      <c r="I57" s="2"/>
      <c r="J57" s="2"/>
      <c r="K57" s="2"/>
      <c r="L57" s="1068">
        <f>IF(I56=0,0,IF(I56&gt;X56,2,IF(I56&lt;X56,0,IF(I56&gt;=X56,1,"falsch"))))</f>
        <v>2</v>
      </c>
      <c r="M57" s="1069"/>
      <c r="N57" s="1077"/>
      <c r="O57" s="1078"/>
      <c r="P57" s="1078"/>
      <c r="Q57" s="2"/>
      <c r="R57" s="2"/>
      <c r="S57" s="2"/>
      <c r="T57" s="2"/>
      <c r="U57" s="2"/>
      <c r="V57" s="2"/>
      <c r="W57" s="2"/>
      <c r="X57" s="2"/>
      <c r="Y57" s="2"/>
      <c r="Z57" s="2"/>
      <c r="AA57" s="1068">
        <f>IF(X56=0,0,IF(X56&gt;I56,2,IF(X56&lt;I56,0,IF(X56=I56,1,"falsch"))))</f>
        <v>0</v>
      </c>
      <c r="AB57" s="1069"/>
      <c r="AC57" s="96"/>
    </row>
    <row r="58" spans="2:28" ht="12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M58" s="722"/>
      <c r="N58" s="722"/>
      <c r="O58" s="722"/>
      <c r="P58" s="722"/>
      <c r="Q58" s="72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13.5" customHeight="1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994" t="s">
        <v>18</v>
      </c>
      <c r="M59" s="994"/>
      <c r="N59" s="994"/>
      <c r="O59" s="994"/>
      <c r="P59" s="994"/>
      <c r="Q59" s="994"/>
      <c r="R59" s="994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6.25" customHeight="1" thickBot="1">
      <c r="B60" s="1067" t="str">
        <f>IF(Zápis!B51=0,"Na vedúceho sa zabudlo !",Zápis!B51)</f>
        <v>Jiří Kaigl</v>
      </c>
      <c r="C60" s="1067"/>
      <c r="D60" s="1067"/>
      <c r="E60" s="1067"/>
      <c r="F60" s="1067"/>
      <c r="G60" s="1067"/>
      <c r="H60" s="1067"/>
      <c r="I60" s="13"/>
      <c r="J60" s="2"/>
      <c r="K60" s="2"/>
      <c r="L60" s="1086">
        <f>SUM(L56,L57)</f>
        <v>5</v>
      </c>
      <c r="M60" s="1084"/>
      <c r="N60" s="1084"/>
      <c r="O60" s="1084"/>
      <c r="P60" s="535" t="s">
        <v>0</v>
      </c>
      <c r="Q60" s="1084">
        <f>SUM(AA56,AA57)</f>
        <v>3</v>
      </c>
      <c r="R60" s="1085"/>
      <c r="S60" s="2"/>
      <c r="U60" s="996" t="str">
        <f>IF(Zápis!H51=0,"Na vedúceho sa zabudlo !",Zápis!H51)</f>
        <v>Pavel Ančič</v>
      </c>
      <c r="V60" s="996"/>
      <c r="W60" s="996"/>
      <c r="X60" s="996"/>
      <c r="Y60" s="996"/>
      <c r="Z60" s="996"/>
      <c r="AA60" s="996"/>
      <c r="AB60" s="996"/>
    </row>
    <row r="61" spans="2:28" ht="13.5" customHeight="1" thickBot="1">
      <c r="B61" s="990" t="s">
        <v>15</v>
      </c>
      <c r="C61" s="990"/>
      <c r="D61" s="990"/>
      <c r="E61" s="990"/>
      <c r="F61" s="990"/>
      <c r="G61" s="990"/>
      <c r="H61" s="990"/>
      <c r="I61" s="4"/>
      <c r="J61" s="2"/>
      <c r="K61" s="2"/>
      <c r="L61" s="1091" t="s">
        <v>32</v>
      </c>
      <c r="M61" s="1091"/>
      <c r="N61" s="1091"/>
      <c r="O61" s="1091"/>
      <c r="P61" s="1091"/>
      <c r="Q61" s="1091"/>
      <c r="R61" s="1091"/>
      <c r="S61" s="2"/>
      <c r="U61" s="990" t="s">
        <v>14</v>
      </c>
      <c r="V61" s="990"/>
      <c r="W61" s="990"/>
      <c r="X61" s="990"/>
      <c r="Y61" s="990"/>
      <c r="Z61" s="990"/>
      <c r="AA61" s="990"/>
      <c r="AB61" s="990"/>
    </row>
    <row r="62" spans="2:28" ht="26.25" customHeight="1" thickBot="1">
      <c r="B62" s="456"/>
      <c r="C62" s="456"/>
      <c r="D62" s="456"/>
      <c r="E62" s="456"/>
      <c r="F62" s="456"/>
      <c r="G62" s="456"/>
      <c r="H62" s="456"/>
      <c r="I62" s="45"/>
      <c r="J62" s="2"/>
      <c r="L62" s="1089">
        <f>IF(Q60=L60,1,IF(Q60&lt;L60,2,0))</f>
        <v>2</v>
      </c>
      <c r="M62" s="1087"/>
      <c r="N62" s="1087"/>
      <c r="O62" s="1087"/>
      <c r="P62" s="180" t="s">
        <v>0</v>
      </c>
      <c r="Q62" s="1087">
        <f>IF(L60=Q60,1,IF(L60&lt;Q60,2,0))</f>
        <v>0</v>
      </c>
      <c r="R62" s="1088"/>
      <c r="S62" s="2"/>
      <c r="T62" s="46"/>
      <c r="U62" s="456"/>
      <c r="V62" s="456"/>
      <c r="W62" s="456"/>
      <c r="X62" s="456"/>
      <c r="Y62" s="456"/>
      <c r="Z62" s="456"/>
      <c r="AA62" s="456"/>
      <c r="AB62" s="534"/>
    </row>
    <row r="63" spans="2:28" ht="14.25" customHeight="1">
      <c r="B63" s="995" t="s">
        <v>298</v>
      </c>
      <c r="C63" s="995"/>
      <c r="D63" s="995"/>
      <c r="E63" s="995"/>
      <c r="F63" s="995"/>
      <c r="G63" s="995"/>
      <c r="H63" s="995"/>
      <c r="J63" s="482"/>
      <c r="K63" s="482"/>
      <c r="L63" s="482"/>
      <c r="M63" s="482"/>
      <c r="N63" s="482"/>
      <c r="O63" s="482"/>
      <c r="P63" s="482"/>
      <c r="Q63" s="482"/>
      <c r="R63" s="492"/>
      <c r="S63" s="492"/>
      <c r="T63" s="46"/>
      <c r="U63" s="1008" t="s">
        <v>298</v>
      </c>
      <c r="V63" s="1008"/>
      <c r="W63" s="1008"/>
      <c r="X63" s="1008"/>
      <c r="Y63" s="1008"/>
      <c r="Z63" s="1008"/>
      <c r="AA63" s="1008"/>
      <c r="AB63" s="1008"/>
    </row>
    <row r="64" spans="2:28" ht="11.25" customHeight="1">
      <c r="B64" s="2"/>
      <c r="C64" s="2"/>
      <c r="D64" s="2"/>
      <c r="E64" s="2"/>
      <c r="F64" s="2"/>
      <c r="G64" s="2"/>
      <c r="H64" s="2"/>
      <c r="J64" s="1090" t="str">
        <f>IF(Zápis!C41=0,"Na rozhodcu sa zabudlo !",Zápis!C41)</f>
        <v>Poloma Žolt</v>
      </c>
      <c r="K64" s="1090"/>
      <c r="L64" s="1090"/>
      <c r="M64" s="1090"/>
      <c r="N64" s="1090"/>
      <c r="O64" s="1090"/>
      <c r="P64" s="1090"/>
      <c r="Q64" s="1090"/>
      <c r="R64" s="1090"/>
      <c r="S64" s="1090"/>
      <c r="T64" s="482"/>
      <c r="U64" s="2"/>
      <c r="V64" s="2"/>
      <c r="W64" s="2"/>
      <c r="X64" s="2"/>
      <c r="Y64" s="2"/>
      <c r="Z64" s="2"/>
      <c r="AA64" s="2"/>
      <c r="AB64" s="2"/>
    </row>
    <row r="65" spans="2:28" ht="9" customHeight="1">
      <c r="B65" s="990">
        <f>IF(Zápis!B60="","","1. nový hráč")</f>
      </c>
      <c r="C65" s="990"/>
      <c r="D65" s="990"/>
      <c r="E65" s="990"/>
      <c r="F65" s="990"/>
      <c r="G65" s="990"/>
      <c r="H65" s="990"/>
      <c r="I65" s="482"/>
      <c r="J65" s="1090"/>
      <c r="K65" s="1090"/>
      <c r="L65" s="1090"/>
      <c r="M65" s="1090"/>
      <c r="N65" s="1090"/>
      <c r="O65" s="1090"/>
      <c r="P65" s="1090"/>
      <c r="Q65" s="1090"/>
      <c r="R65" s="1090"/>
      <c r="S65" s="1090"/>
      <c r="T65" s="482"/>
      <c r="U65" s="990">
        <f>IF(Zápis!H60="","","1. nový hráč")</f>
      </c>
      <c r="V65" s="990"/>
      <c r="W65" s="990"/>
      <c r="X65" s="990"/>
      <c r="Y65" s="990"/>
      <c r="Z65" s="990"/>
      <c r="AA65" s="990"/>
      <c r="AB65" s="990"/>
    </row>
    <row r="66" spans="2:28" ht="11.25" customHeight="1">
      <c r="B66" s="967">
        <f>IF(Zápis!B60="","",Zápis!B60)</f>
      </c>
      <c r="C66" s="967"/>
      <c r="D66" s="967"/>
      <c r="E66" s="967"/>
      <c r="F66" s="967"/>
      <c r="G66" s="967"/>
      <c r="H66" s="967"/>
      <c r="J66" s="995" t="s">
        <v>269</v>
      </c>
      <c r="K66" s="995"/>
      <c r="L66" s="995"/>
      <c r="M66" s="995"/>
      <c r="N66" s="995"/>
      <c r="O66" s="995"/>
      <c r="P66" s="995"/>
      <c r="Q66" s="995"/>
      <c r="R66" s="995"/>
      <c r="S66" s="995"/>
      <c r="U66" s="967">
        <f>IF(Zápis!$H$60="","",Zápis!$H$60)</f>
      </c>
      <c r="V66" s="967"/>
      <c r="W66" s="967"/>
      <c r="X66" s="967"/>
      <c r="Y66" s="967"/>
      <c r="Z66" s="967"/>
      <c r="AA66" s="967"/>
      <c r="AB66" s="967"/>
    </row>
    <row r="67" spans="2:28" ht="11.25" customHeight="1">
      <c r="B67" s="991">
        <f>IF(Zápis!B62="","","2. nový hráč")</f>
      </c>
      <c r="C67" s="991"/>
      <c r="D67" s="991"/>
      <c r="E67" s="991"/>
      <c r="F67" s="991"/>
      <c r="G67" s="991"/>
      <c r="H67" s="991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U67" s="990">
        <f>IF(Zápis!H62="","","2. nový hráč")</f>
      </c>
      <c r="V67" s="990"/>
      <c r="W67" s="990"/>
      <c r="X67" s="990"/>
      <c r="Y67" s="990"/>
      <c r="Z67" s="990"/>
      <c r="AA67" s="990"/>
      <c r="AB67" s="990"/>
    </row>
    <row r="68" spans="2:28" ht="6" customHeight="1">
      <c r="B68" s="967">
        <f>IF(Zápis!B62="","",Zápis!B62)</f>
      </c>
      <c r="C68" s="967"/>
      <c r="D68" s="967"/>
      <c r="E68" s="967"/>
      <c r="F68" s="967"/>
      <c r="G68" s="967"/>
      <c r="H68" s="967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U68" s="967">
        <f>IF(Zápis!$H$62="","",Zápis!$H$62)</f>
      </c>
      <c r="V68" s="967"/>
      <c r="W68" s="967"/>
      <c r="X68" s="967"/>
      <c r="Y68" s="967"/>
      <c r="Z68" s="967"/>
      <c r="AA68" s="967"/>
      <c r="AB68" s="967"/>
    </row>
    <row r="69" spans="2:28" ht="6" customHeight="1">
      <c r="B69" s="967"/>
      <c r="C69" s="967"/>
      <c r="D69" s="967"/>
      <c r="E69" s="967"/>
      <c r="F69" s="967"/>
      <c r="G69" s="967"/>
      <c r="H69" s="967"/>
      <c r="J69" s="992" t="s">
        <v>298</v>
      </c>
      <c r="K69" s="992"/>
      <c r="L69" s="992"/>
      <c r="M69" s="992"/>
      <c r="N69" s="992"/>
      <c r="O69" s="992"/>
      <c r="P69" s="992"/>
      <c r="Q69" s="992"/>
      <c r="R69" s="992"/>
      <c r="S69" s="992"/>
      <c r="T69" s="503"/>
      <c r="U69" s="967"/>
      <c r="V69" s="967"/>
      <c r="W69" s="967"/>
      <c r="X69" s="967"/>
      <c r="Y69" s="967"/>
      <c r="Z69" s="967"/>
      <c r="AA69" s="967"/>
      <c r="AB69" s="967"/>
    </row>
    <row r="70" spans="9:19" ht="5.25" customHeight="1">
      <c r="I70" s="495"/>
      <c r="J70" s="993"/>
      <c r="K70" s="993"/>
      <c r="L70" s="993"/>
      <c r="M70" s="993"/>
      <c r="N70" s="993"/>
      <c r="O70" s="993"/>
      <c r="P70" s="993"/>
      <c r="Q70" s="993"/>
      <c r="R70" s="993"/>
      <c r="S70" s="993"/>
    </row>
    <row r="71" spans="1:29" ht="12">
      <c r="A71" s="1007"/>
      <c r="B71" s="1007"/>
      <c r="C71" s="1007"/>
      <c r="D71" s="1007"/>
      <c r="E71" s="1007"/>
      <c r="F71" s="1007"/>
      <c r="G71" s="1007"/>
      <c r="H71" s="1007"/>
      <c r="I71" s="1007"/>
      <c r="J71" s="1007"/>
      <c r="K71" s="1007"/>
      <c r="L71" s="1007"/>
      <c r="M71" s="1007"/>
      <c r="N71" s="1007"/>
      <c r="O71" s="1007"/>
      <c r="P71" s="1007"/>
      <c r="Q71" s="1007"/>
      <c r="R71" s="1007"/>
      <c r="S71" s="1007"/>
      <c r="T71" s="1007"/>
      <c r="U71" s="1007"/>
      <c r="V71" s="1007"/>
      <c r="W71" s="1007"/>
      <c r="X71" s="1007"/>
      <c r="Y71" s="1007"/>
      <c r="Z71" s="1007"/>
      <c r="AA71" s="1007"/>
      <c r="AB71" s="1007"/>
      <c r="AC71" s="1007"/>
    </row>
  </sheetData>
  <sheetProtection selectLockedCells="1" selectUnlockedCells="1"/>
  <mergeCells count="213">
    <mergeCell ref="Q60:R60"/>
    <mergeCell ref="L60:O60"/>
    <mergeCell ref="Q62:R62"/>
    <mergeCell ref="L62:O62"/>
    <mergeCell ref="J64:S65"/>
    <mergeCell ref="J66:S66"/>
    <mergeCell ref="L61:R61"/>
    <mergeCell ref="AA57:AB57"/>
    <mergeCell ref="AA48:AB48"/>
    <mergeCell ref="J48:K48"/>
    <mergeCell ref="L55:M55"/>
    <mergeCell ref="AA55:AB55"/>
    <mergeCell ref="Y52:Z52"/>
    <mergeCell ref="Y49:Z49"/>
    <mergeCell ref="L56:M56"/>
    <mergeCell ref="Y55:Z55"/>
    <mergeCell ref="N50:P51"/>
    <mergeCell ref="B48:E50"/>
    <mergeCell ref="AA50:AB52"/>
    <mergeCell ref="R56:S56"/>
    <mergeCell ref="Y53:Z53"/>
    <mergeCell ref="AA56:AB56"/>
    <mergeCell ref="N57:P57"/>
    <mergeCell ref="J51:K51"/>
    <mergeCell ref="Y50:Z50"/>
    <mergeCell ref="J53:K53"/>
    <mergeCell ref="Y56:Z56"/>
    <mergeCell ref="J56:K56"/>
    <mergeCell ref="Y51:Z51"/>
    <mergeCell ref="J55:K55"/>
    <mergeCell ref="N28:P28"/>
    <mergeCell ref="L36:M38"/>
    <mergeCell ref="J38:K38"/>
    <mergeCell ref="J39:K39"/>
    <mergeCell ref="L48:M48"/>
    <mergeCell ref="Y48:Z48"/>
    <mergeCell ref="N43:P44"/>
    <mergeCell ref="AA29:AB31"/>
    <mergeCell ref="B60:H60"/>
    <mergeCell ref="B61:H61"/>
    <mergeCell ref="L57:M57"/>
    <mergeCell ref="Q52:T53"/>
    <mergeCell ref="N49:P49"/>
    <mergeCell ref="L50:M52"/>
    <mergeCell ref="Q51:T51"/>
    <mergeCell ref="Q48:T50"/>
    <mergeCell ref="N52:P52"/>
    <mergeCell ref="AA36:AB38"/>
    <mergeCell ref="AA34:AB34"/>
    <mergeCell ref="Y38:Z38"/>
    <mergeCell ref="Y42:Z42"/>
    <mergeCell ref="Y36:Z36"/>
    <mergeCell ref="Q34:T36"/>
    <mergeCell ref="AA41:AB41"/>
    <mergeCell ref="Y37:Z37"/>
    <mergeCell ref="Y45:Z45"/>
    <mergeCell ref="Q44:T44"/>
    <mergeCell ref="Q45:T46"/>
    <mergeCell ref="Y39:Z39"/>
    <mergeCell ref="Y41:Z41"/>
    <mergeCell ref="Y44:Z44"/>
    <mergeCell ref="Y46:Z46"/>
    <mergeCell ref="AA27:AB27"/>
    <mergeCell ref="AA43:AB45"/>
    <mergeCell ref="Y43:Z43"/>
    <mergeCell ref="A1:AC1"/>
    <mergeCell ref="N45:P45"/>
    <mergeCell ref="L43:M45"/>
    <mergeCell ref="N42:P42"/>
    <mergeCell ref="N36:P37"/>
    <mergeCell ref="L34:M34"/>
    <mergeCell ref="AA20:AB20"/>
    <mergeCell ref="N22:P23"/>
    <mergeCell ref="N35:P35"/>
    <mergeCell ref="Q27:T29"/>
    <mergeCell ref="Q23:T23"/>
    <mergeCell ref="L22:M24"/>
    <mergeCell ref="N29:P30"/>
    <mergeCell ref="N31:P31"/>
    <mergeCell ref="Q31:T32"/>
    <mergeCell ref="J27:K27"/>
    <mergeCell ref="J28:K28"/>
    <mergeCell ref="J25:K25"/>
    <mergeCell ref="L27:M27"/>
    <mergeCell ref="Q41:T43"/>
    <mergeCell ref="Q37:T37"/>
    <mergeCell ref="Q30:T30"/>
    <mergeCell ref="L41:M41"/>
    <mergeCell ref="Q38:T39"/>
    <mergeCell ref="N38:P38"/>
    <mergeCell ref="Y25:Z25"/>
    <mergeCell ref="Y34:Z34"/>
    <mergeCell ref="Y30:Z30"/>
    <mergeCell ref="Y21:Z21"/>
    <mergeCell ref="Y22:Z22"/>
    <mergeCell ref="Y35:Z35"/>
    <mergeCell ref="Y29:Z29"/>
    <mergeCell ref="Y27:Z27"/>
    <mergeCell ref="Y23:Z23"/>
    <mergeCell ref="Y32:Z32"/>
    <mergeCell ref="Y24:Z24"/>
    <mergeCell ref="Y31:Z31"/>
    <mergeCell ref="Y28:Z28"/>
    <mergeCell ref="B20:E22"/>
    <mergeCell ref="J29:K29"/>
    <mergeCell ref="J24:K24"/>
    <mergeCell ref="N24:P24"/>
    <mergeCell ref="L20:M20"/>
    <mergeCell ref="Y20:Z20"/>
    <mergeCell ref="Q20:T22"/>
    <mergeCell ref="N21:P21"/>
    <mergeCell ref="Y14:Z14"/>
    <mergeCell ref="Y16:Z16"/>
    <mergeCell ref="B12:E12"/>
    <mergeCell ref="F11:M12"/>
    <mergeCell ref="J18:K18"/>
    <mergeCell ref="N17:P17"/>
    <mergeCell ref="J13:K13"/>
    <mergeCell ref="Y13:Z13"/>
    <mergeCell ref="AA15:AB17"/>
    <mergeCell ref="Y15:Z15"/>
    <mergeCell ref="K5:L6"/>
    <mergeCell ref="L15:M17"/>
    <mergeCell ref="J15:K15"/>
    <mergeCell ref="N7:P9"/>
    <mergeCell ref="M7:M9"/>
    <mergeCell ref="N15:P16"/>
    <mergeCell ref="J14:K14"/>
    <mergeCell ref="Y5:Y6"/>
    <mergeCell ref="B10:E10"/>
    <mergeCell ref="F3:H6"/>
    <mergeCell ref="I3:M4"/>
    <mergeCell ref="I5:J6"/>
    <mergeCell ref="B17:E18"/>
    <mergeCell ref="B13:E15"/>
    <mergeCell ref="B16:E16"/>
    <mergeCell ref="B5:E8"/>
    <mergeCell ref="L13:M13"/>
    <mergeCell ref="B11:E11"/>
    <mergeCell ref="S3:AB4"/>
    <mergeCell ref="Q3:R4"/>
    <mergeCell ref="U10:AB10"/>
    <mergeCell ref="AA13:AB13"/>
    <mergeCell ref="Y18:Z18"/>
    <mergeCell ref="Y17:Z17"/>
    <mergeCell ref="Q16:T16"/>
    <mergeCell ref="Q10:T10"/>
    <mergeCell ref="Q11:T11"/>
    <mergeCell ref="U11:AB12"/>
    <mergeCell ref="F10:M10"/>
    <mergeCell ref="Z5:AB6"/>
    <mergeCell ref="W5:X6"/>
    <mergeCell ref="Q12:T12"/>
    <mergeCell ref="Q7:Q9"/>
    <mergeCell ref="S5:U6"/>
    <mergeCell ref="V5:V6"/>
    <mergeCell ref="Q5:R6"/>
    <mergeCell ref="A71:AC71"/>
    <mergeCell ref="U61:AB61"/>
    <mergeCell ref="U63:AB63"/>
    <mergeCell ref="U65:AB65"/>
    <mergeCell ref="U66:AB66"/>
    <mergeCell ref="J23:K23"/>
    <mergeCell ref="B27:E29"/>
    <mergeCell ref="B23:E23"/>
    <mergeCell ref="B24:E25"/>
    <mergeCell ref="L29:M31"/>
    <mergeCell ref="AA22:AB24"/>
    <mergeCell ref="J20:K20"/>
    <mergeCell ref="J21:K21"/>
    <mergeCell ref="J22:K22"/>
    <mergeCell ref="N14:P14"/>
    <mergeCell ref="Q24:T25"/>
    <mergeCell ref="Q13:T15"/>
    <mergeCell ref="J16:K16"/>
    <mergeCell ref="Q17:T18"/>
    <mergeCell ref="J17:K17"/>
    <mergeCell ref="U67:AB67"/>
    <mergeCell ref="U68:AB69"/>
    <mergeCell ref="B68:H69"/>
    <mergeCell ref="B67:H67"/>
    <mergeCell ref="J69:S70"/>
    <mergeCell ref="L59:R59"/>
    <mergeCell ref="B66:H66"/>
    <mergeCell ref="B63:H63"/>
    <mergeCell ref="B65:H65"/>
    <mergeCell ref="U60:AB60"/>
    <mergeCell ref="B45:E46"/>
    <mergeCell ref="J44:K44"/>
    <mergeCell ref="B44:E44"/>
    <mergeCell ref="J45:K45"/>
    <mergeCell ref="J52:K52"/>
    <mergeCell ref="J50:K50"/>
    <mergeCell ref="J46:K46"/>
    <mergeCell ref="J49:K49"/>
    <mergeCell ref="B51:E51"/>
    <mergeCell ref="B52:E53"/>
    <mergeCell ref="B30:E30"/>
    <mergeCell ref="J30:K30"/>
    <mergeCell ref="B31:E32"/>
    <mergeCell ref="B34:E36"/>
    <mergeCell ref="J34:K34"/>
    <mergeCell ref="J36:K36"/>
    <mergeCell ref="B38:E39"/>
    <mergeCell ref="J42:K42"/>
    <mergeCell ref="J31:K31"/>
    <mergeCell ref="J32:K32"/>
    <mergeCell ref="J37:K37"/>
    <mergeCell ref="J41:K41"/>
    <mergeCell ref="B41:E43"/>
    <mergeCell ref="J43:K43"/>
    <mergeCell ref="J35:K35"/>
    <mergeCell ref="B37:E37"/>
  </mergeCells>
  <conditionalFormatting sqref="I67:S67 J64">
    <cfRule type="containsText" priority="33" dxfId="32" operator="containsText" text="Na rozhodcu sa zabudlo !">
      <formula>NOT(ISERROR(SEARCH("Na rozhodcu sa zabudlo !",I64)))</formula>
    </cfRule>
  </conditionalFormatting>
  <conditionalFormatting sqref="A1">
    <cfRule type="containsText" priority="32" dxfId="32" operator="containsText" text="Na rozhodcu sa zabudlo !">
      <formula>NOT(ISERROR(SEARCH("Na rozhodcu sa zabudlo !",A1)))</formula>
    </cfRule>
  </conditionalFormatting>
  <conditionalFormatting sqref="S3:AB4">
    <cfRule type="containsText" priority="31" dxfId="33" operator="containsText" text="Na kolkáreň sa zabudlo !">
      <formula>NOT(ISERROR(SEARCH("Na kolkáreň sa zabudlo !",S3)))</formula>
    </cfRule>
  </conditionalFormatting>
  <conditionalFormatting sqref="U60">
    <cfRule type="containsText" priority="28" dxfId="34" operator="containsText" text="Na vedúceho sa zabudlo !">
      <formula>NOT(ISERROR(SEARCH("Na vedúceho sa zabudlo !",U60)))</formula>
    </cfRule>
  </conditionalFormatting>
  <conditionalFormatting sqref="B60">
    <cfRule type="containsText" priority="29" dxfId="34" operator="containsText" text="Na vedúceho sa zabudlo !">
      <formula>NOT(ISERROR(SEARCH("Na vedúceho sa zabudlo !",B60)))</formula>
    </cfRule>
  </conditionalFormatting>
  <conditionalFormatting sqref="F18 F25 F32 F39 F46 F53">
    <cfRule type="top10" priority="27" dxfId="35" rank="1"/>
  </conditionalFormatting>
  <conditionalFormatting sqref="G18 G25 G32 G39 G46 G53">
    <cfRule type="top10" priority="26" dxfId="35" rank="1"/>
  </conditionalFormatting>
  <conditionalFormatting sqref="I18 I25 I32 I39 I46 I53">
    <cfRule type="top10" priority="25" dxfId="36" rank="1"/>
  </conditionalFormatting>
  <conditionalFormatting sqref="U18 U25 U32 U39 U46 U53">
    <cfRule type="top10" priority="24" dxfId="35" rank="1"/>
  </conditionalFormatting>
  <conditionalFormatting sqref="V18 V25 V32 V39 V46 V53">
    <cfRule type="top10" priority="23" dxfId="35" rank="1"/>
  </conditionalFormatting>
  <conditionalFormatting sqref="X18 X25 X32 X39 X46 X53">
    <cfRule type="top10" priority="22" dxfId="36" rank="1"/>
  </conditionalFormatting>
  <conditionalFormatting sqref="H18 H25 H32 H39 H46 H53">
    <cfRule type="cellIs" priority="21" dxfId="35" operator="equal">
      <formula>0</formula>
    </cfRule>
  </conditionalFormatting>
  <conditionalFormatting sqref="W18 W25 W32 W39 W46 W53">
    <cfRule type="cellIs" priority="20" dxfId="35" operator="equal">
      <formula>0</formula>
    </cfRule>
  </conditionalFormatting>
  <conditionalFormatting sqref="F14:F17 F21:F24 F28:F31 F35:F38 F42:F45 F49:F52">
    <cfRule type="top10" priority="18" dxfId="37" rank="1"/>
  </conditionalFormatting>
  <conditionalFormatting sqref="G14:G17 G21:G24 G28:G31 G35:G38 G42:G45 G49:G52">
    <cfRule type="top10" priority="17" dxfId="37" rank="1"/>
  </conditionalFormatting>
  <conditionalFormatting sqref="I14:I17 I21:I24 I28:I31 I35:I38 I42:I45 I49:I52">
    <cfRule type="top10" priority="16" dxfId="37" rank="1"/>
  </conditionalFormatting>
  <conditionalFormatting sqref="U14:U17 U21:U24 U28:U31 U35:U38 U42:U45 U49:U52">
    <cfRule type="top10" priority="15" dxfId="37" rank="1"/>
  </conditionalFormatting>
  <conditionalFormatting sqref="V14:V17 V21:V24 V28:V31 V35:V38 V42:V45 V49:V52">
    <cfRule type="top10" priority="14" dxfId="37" rank="1"/>
  </conditionalFormatting>
  <conditionalFormatting sqref="X14:X17 X21:X24 X28:X31 X35:X38 X42:X45 X49:X52">
    <cfRule type="top10" priority="13" dxfId="37" rank="1"/>
  </conditionalFormatting>
  <conditionalFormatting sqref="L15 L22 L29 L36 L43 L50 AA15 AA22 AA29 AA36 AA43 AA50">
    <cfRule type="cellIs" priority="12" dxfId="38" operator="greaterThanOrEqual">
      <formula>0.5</formula>
    </cfRule>
  </conditionalFormatting>
  <conditionalFormatting sqref="Y14:Z17 Y21:Z24 Y28:Z31 Y35:Z38 Y42:Z45 Y49:Z52 J21:K24 J28:K31 J14:K17 J35:K38 J42:K45 J49:K52">
    <cfRule type="cellIs" priority="11" dxfId="39" operator="greaterThanOrEqual">
      <formula>0.5</formula>
    </cfRule>
  </conditionalFormatting>
  <conditionalFormatting sqref="L57 AA57">
    <cfRule type="cellIs" priority="10" dxfId="36" operator="greaterThanOrEqual">
      <formula>1</formula>
    </cfRule>
  </conditionalFormatting>
  <conditionalFormatting sqref="L60 Q60">
    <cfRule type="cellIs" priority="9" dxfId="40" operator="greaterThanOrEqual">
      <formula>4</formula>
    </cfRule>
  </conditionalFormatting>
  <conditionalFormatting sqref="L62 Q62">
    <cfRule type="cellIs" priority="8" dxfId="40" operator="greaterThanOrEqual">
      <formula>1</formula>
    </cfRule>
  </conditionalFormatting>
  <conditionalFormatting sqref="L14:M14 L18:M18 AA14:AB14 AA18:AB18 L21:M21 L25:M25 L28:M28 L32:M32 L35:M35 L39:M39 L42:M42 L46:M46 L49:M49 L53:M53 AA21:AB21 AA25:AB25 AA28:AB28 AA32:AB32 AA35:AB35 AA39:AB39 AA42:AB42 AA46:AB46 AA49:AB49 AA53:AB53">
    <cfRule type="containsText" priority="6" dxfId="7" operator="containsText" text="Čk">
      <formula>NOT(ISERROR(SEARCH("Čk",L14)))</formula>
    </cfRule>
    <cfRule type="containsText" priority="7" dxfId="6" operator="containsText" text="Žk">
      <formula>NOT(ISERROR(SEARCH("Žk",L14)))</formula>
    </cfRule>
  </conditionalFormatting>
  <conditionalFormatting sqref="T64">
    <cfRule type="containsText" priority="1" dxfId="36" operator="containsText" text="5">
      <formula>NOT(ISERROR(SEARCH("5",T64)))</formula>
    </cfRule>
    <cfRule type="containsText" priority="2" dxfId="41" operator="containsText" text="4">
      <formula>NOT(ISERROR(SEARCH("4",T64)))</formula>
    </cfRule>
    <cfRule type="containsText" priority="3" dxfId="42" operator="containsText" text="3">
      <formula>NOT(ISERROR(SEARCH("3",T64)))</formula>
    </cfRule>
    <cfRule type="containsText" priority="4" dxfId="43" operator="containsText" text="2">
      <formula>NOT(ISERROR(SEARCH("2",T64)))</formula>
    </cfRule>
    <cfRule type="containsText" priority="5" dxfId="35" operator="containsText" text="1">
      <formula>NOT(ISERROR(SEARCH("1",T64)))</formula>
    </cfRule>
  </conditionalFormatting>
  <printOptions/>
  <pageMargins left="0.11811023622047245" right="0.11811023622047245" top="0.11811023622047245" bottom="0.11811023622047245" header="0.31496062992125984" footer="0.31496062992125984"/>
  <pageSetup fitToHeight="1" fitToWidth="1" horizontalDpi="300" verticalDpi="300" orientation="portrait" paperSize="9" scale="98" r:id="rId2"/>
  <ignoredErrors>
    <ignoredError sqref="I18 X1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C1:BE639"/>
  <sheetViews>
    <sheetView zoomScalePageLayoutView="0" workbookViewId="0" topLeftCell="A1">
      <selection activeCell="C22" sqref="C22:V22"/>
    </sheetView>
  </sheetViews>
  <sheetFormatPr defaultColWidth="9.140625" defaultRowHeight="12"/>
  <cols>
    <col min="1" max="1" width="2.00390625" style="212" customWidth="1"/>
    <col min="2" max="2" width="2.28125" style="212" customWidth="1"/>
    <col min="3" max="3" width="3.7109375" style="128" customWidth="1"/>
    <col min="4" max="4" width="17.28125" style="128" customWidth="1"/>
    <col min="5" max="5" width="2.7109375" style="128" customWidth="1"/>
    <col min="6" max="6" width="6.140625" style="128" customWidth="1"/>
    <col min="7" max="7" width="4.28125" style="216" customWidth="1"/>
    <col min="8" max="8" width="5.7109375" style="216" customWidth="1"/>
    <col min="9" max="9" width="3.8515625" style="216" customWidth="1"/>
    <col min="10" max="11" width="5.57421875" style="216" customWidth="1"/>
    <col min="12" max="12" width="1.1484375" style="216" customWidth="1"/>
    <col min="13" max="13" width="5.140625" style="216" customWidth="1"/>
    <col min="14" max="14" width="4.00390625" style="216" customWidth="1"/>
    <col min="15" max="15" width="3.8515625" style="216" customWidth="1"/>
    <col min="16" max="16" width="4.28125" style="216" customWidth="1"/>
    <col min="17" max="17" width="5.7109375" style="216" customWidth="1"/>
    <col min="18" max="18" width="5.7109375" style="128" customWidth="1"/>
    <col min="19" max="19" width="9.57421875" style="128" customWidth="1"/>
    <col min="20" max="20" width="5.57421875" style="128" customWidth="1"/>
    <col min="21" max="21" width="2.57421875" style="128" customWidth="1"/>
    <col min="22" max="22" width="3.7109375" style="212" customWidth="1"/>
    <col min="23" max="16384" width="9.140625" style="212" customWidth="1"/>
  </cols>
  <sheetData>
    <row r="1" spans="3:22" ht="9.75" customHeight="1"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</row>
    <row r="2" spans="3:22" ht="37.5" customHeight="1">
      <c r="C2" s="1102" t="s">
        <v>286</v>
      </c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  <c r="P2" s="1103"/>
      <c r="Q2" s="1103"/>
      <c r="R2" s="1103"/>
      <c r="S2" s="1121" t="str">
        <f>Tlač!$F$3</f>
        <v>2. LZ</v>
      </c>
      <c r="T2" s="1121"/>
      <c r="U2" s="1121"/>
      <c r="V2" s="1122"/>
    </row>
    <row r="3" spans="3:22" ht="36.75" customHeight="1">
      <c r="C3" s="1126" t="str">
        <f>Tlač!$F$11</f>
        <v>MKK Slovan Galanta B</v>
      </c>
      <c r="D3" s="1127"/>
      <c r="E3" s="1127"/>
      <c r="F3" s="1127"/>
      <c r="G3" s="1127"/>
      <c r="H3" s="1127"/>
      <c r="I3" s="1127"/>
      <c r="J3" s="445" t="s">
        <v>145</v>
      </c>
      <c r="K3" s="1104" t="str">
        <f>Tlač!$U$11</f>
        <v>TJ Karpaty Limbach</v>
      </c>
      <c r="L3" s="1104"/>
      <c r="M3" s="1104"/>
      <c r="N3" s="1104"/>
      <c r="O3" s="1104"/>
      <c r="P3" s="1104"/>
      <c r="Q3" s="1104"/>
      <c r="R3" s="1104"/>
      <c r="S3" s="1123">
        <f>Zápis!$C$47</f>
        <v>42672</v>
      </c>
      <c r="T3" s="1123"/>
      <c r="U3" s="1123"/>
      <c r="V3" s="1124"/>
    </row>
    <row r="4" spans="3:21" ht="9.75" customHeight="1">
      <c r="C4" s="1125"/>
      <c r="D4" s="1125"/>
      <c r="E4" s="1125"/>
      <c r="F4" s="1125"/>
      <c r="G4" s="1125"/>
      <c r="H4" s="1125"/>
      <c r="I4" s="1125"/>
      <c r="J4" s="1125"/>
      <c r="K4" s="1125"/>
      <c r="L4" s="1125"/>
      <c r="M4" s="1125"/>
      <c r="N4" s="1125"/>
      <c r="O4" s="1125"/>
      <c r="P4" s="1125"/>
      <c r="Q4" s="1125"/>
      <c r="R4" s="1125"/>
      <c r="S4" s="418"/>
      <c r="T4" s="418"/>
      <c r="U4" s="418"/>
    </row>
    <row r="5" spans="3:57" s="54" customFormat="1" ht="22.5" customHeight="1">
      <c r="C5" s="1094" t="s">
        <v>276</v>
      </c>
      <c r="D5" s="1095"/>
      <c r="E5" s="1095"/>
      <c r="F5" s="1095"/>
      <c r="G5" s="1095"/>
      <c r="H5" s="1095"/>
      <c r="I5" s="1095"/>
      <c r="J5" s="1095"/>
      <c r="K5" s="1095"/>
      <c r="L5" s="1096"/>
      <c r="M5" s="1095"/>
      <c r="N5" s="1095"/>
      <c r="O5" s="1095"/>
      <c r="P5" s="1095"/>
      <c r="Q5" s="1095"/>
      <c r="R5" s="1095"/>
      <c r="S5" s="1095"/>
      <c r="T5" s="1095"/>
      <c r="U5" s="1095"/>
      <c r="V5" s="1097"/>
      <c r="W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79"/>
      <c r="BD5" s="79"/>
      <c r="BE5" s="79"/>
    </row>
    <row r="6" spans="3:57" s="54" customFormat="1" ht="12" customHeight="1">
      <c r="C6" s="430"/>
      <c r="D6" s="1098" t="s">
        <v>5</v>
      </c>
      <c r="E6" s="1098"/>
      <c r="F6" s="1098"/>
      <c r="G6" s="1098"/>
      <c r="H6" s="1098"/>
      <c r="I6" s="1098"/>
      <c r="J6" s="1098"/>
      <c r="K6" s="1098"/>
      <c r="L6" s="1141"/>
      <c r="M6" s="1098" t="s">
        <v>6</v>
      </c>
      <c r="N6" s="1098"/>
      <c r="O6" s="1098"/>
      <c r="P6" s="1098"/>
      <c r="Q6" s="1098"/>
      <c r="R6" s="1098"/>
      <c r="S6" s="1098"/>
      <c r="T6" s="1098"/>
      <c r="U6" s="1098"/>
      <c r="V6" s="1099"/>
      <c r="W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79"/>
      <c r="BD6" s="79"/>
      <c r="BE6" s="79"/>
    </row>
    <row r="7" spans="3:57" s="54" customFormat="1" ht="13.5" customHeight="1">
      <c r="C7" s="429"/>
      <c r="D7" s="1169" t="s">
        <v>20</v>
      </c>
      <c r="E7" s="1170"/>
      <c r="F7" s="1170"/>
      <c r="G7" s="1170"/>
      <c r="H7" s="1170"/>
      <c r="I7" s="1171"/>
      <c r="J7" s="479" t="s">
        <v>285</v>
      </c>
      <c r="K7" s="480" t="s">
        <v>301</v>
      </c>
      <c r="L7" s="1142"/>
      <c r="M7" s="1128" t="s">
        <v>287</v>
      </c>
      <c r="N7" s="1128"/>
      <c r="O7" s="1128"/>
      <c r="P7" s="1128"/>
      <c r="Q7" s="1128"/>
      <c r="R7" s="1128"/>
      <c r="S7" s="1129"/>
      <c r="T7" s="481" t="s">
        <v>285</v>
      </c>
      <c r="U7" s="1100" t="s">
        <v>301</v>
      </c>
      <c r="V7" s="1101"/>
      <c r="W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79"/>
      <c r="BD7" s="79"/>
      <c r="BE7" s="79"/>
    </row>
    <row r="8" spans="3:57" s="54" customFormat="1" ht="10.5" customHeight="1">
      <c r="C8" s="432" t="s">
        <v>279</v>
      </c>
      <c r="D8" s="1105">
        <f>IF(Zápis!C69="x",Zápis!B69,IF(Zápis!E69="x",Zápis!B69,""))</f>
      </c>
      <c r="E8" s="1106"/>
      <c r="F8" s="1106"/>
      <c r="G8" s="1106"/>
      <c r="H8" s="1106"/>
      <c r="I8" s="1107"/>
      <c r="J8" s="435">
        <f>IF(Zápis!C69="","",Zápis!C69)</f>
      </c>
      <c r="K8" s="436">
        <f>IF(Zápis!E69="","",Zápis!E69)</f>
      </c>
      <c r="L8" s="1142"/>
      <c r="M8" s="1106">
        <f>IF(Zápis!I69="x",Zápis!H69,IF(Zápis!K69="x",Zápis!H69,""))</f>
      </c>
      <c r="N8" s="1106"/>
      <c r="O8" s="1106"/>
      <c r="P8" s="1106"/>
      <c r="Q8" s="1106"/>
      <c r="R8" s="1106"/>
      <c r="S8" s="1107"/>
      <c r="T8" s="437">
        <f>IF(Zápis!I69="","",Zápis!I69)</f>
      </c>
      <c r="U8" s="1117">
        <f>IF(Zápis!K69="","",Zápis!K69)</f>
      </c>
      <c r="V8" s="1118"/>
      <c r="W8" s="212"/>
      <c r="X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79"/>
      <c r="BD8" s="79"/>
      <c r="BE8" s="79"/>
    </row>
    <row r="9" spans="3:57" s="54" customFormat="1" ht="10.5" customHeight="1">
      <c r="C9" s="432" t="s">
        <v>280</v>
      </c>
      <c r="D9" s="1105">
        <f>IF(Zápis!C70="x",Zápis!B70,IF(Zápis!E70="x",Zápis!B70,""))</f>
      </c>
      <c r="E9" s="1106"/>
      <c r="F9" s="1106"/>
      <c r="G9" s="1106"/>
      <c r="H9" s="1106"/>
      <c r="I9" s="1107"/>
      <c r="J9" s="438">
        <f>IF(Zápis!C70="","",Zápis!C70)</f>
      </c>
      <c r="K9" s="438">
        <f>IF(Zápis!E70="","",Zápis!E70)</f>
      </c>
      <c r="L9" s="1142"/>
      <c r="M9" s="1106">
        <f>IF(Zápis!I70="x",Zápis!H70,IF(Zápis!K70="x",Zápis!H70,""))</f>
      </c>
      <c r="N9" s="1106"/>
      <c r="O9" s="1106"/>
      <c r="P9" s="1106"/>
      <c r="Q9" s="1106"/>
      <c r="R9" s="1106"/>
      <c r="S9" s="1107"/>
      <c r="T9" s="439">
        <f>IF(Zápis!I70="","",Zápis!I70)</f>
      </c>
      <c r="U9" s="1119">
        <f>IF(Zápis!K70="","",Zápis!K70)</f>
      </c>
      <c r="V9" s="1120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79"/>
      <c r="BD9" s="79"/>
      <c r="BE9" s="79"/>
    </row>
    <row r="10" spans="3:57" s="54" customFormat="1" ht="10.5" customHeight="1">
      <c r="C10" s="432" t="s">
        <v>281</v>
      </c>
      <c r="D10" s="1105">
        <f>IF(Zápis!C71="x",Zápis!B71,IF(Zápis!E71="x",Zápis!B71,""))</f>
      </c>
      <c r="E10" s="1106"/>
      <c r="F10" s="1106"/>
      <c r="G10" s="1106"/>
      <c r="H10" s="1106"/>
      <c r="I10" s="1107"/>
      <c r="J10" s="435">
        <f>IF(Zápis!C71="","",Zápis!C71)</f>
      </c>
      <c r="K10" s="436">
        <f>IF(Zápis!E71="","",Zápis!E71)</f>
      </c>
      <c r="L10" s="1142"/>
      <c r="M10" s="1130">
        <f>IF(Zápis!I71="x",Zápis!H71,IF(Zápis!K71="x",Zápis!H71,""))</f>
      </c>
      <c r="N10" s="1130"/>
      <c r="O10" s="1130"/>
      <c r="P10" s="1130"/>
      <c r="Q10" s="1130"/>
      <c r="R10" s="1130"/>
      <c r="S10" s="1131"/>
      <c r="T10" s="437">
        <f>IF(Zápis!I71="","",Zápis!I71)</f>
      </c>
      <c r="U10" s="1117">
        <f>IF(Zápis!K71="","",Zápis!K71)</f>
      </c>
      <c r="V10" s="1118"/>
      <c r="W10" s="212"/>
      <c r="X10"/>
      <c r="Y10"/>
      <c r="Z10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79"/>
      <c r="BD10" s="79"/>
      <c r="BE10" s="79"/>
    </row>
    <row r="11" spans="3:57" s="54" customFormat="1" ht="10.5" customHeight="1">
      <c r="C11" s="432" t="s">
        <v>282</v>
      </c>
      <c r="D11" s="1105">
        <f>IF(Zápis!C72="x",Zápis!B72,IF(Zápis!E72="x",Zápis!B72,""))</f>
      </c>
      <c r="E11" s="1106"/>
      <c r="F11" s="1106"/>
      <c r="G11" s="1106"/>
      <c r="H11" s="1106"/>
      <c r="I11" s="1107"/>
      <c r="J11" s="438">
        <f>IF(Zápis!C72="","",Zápis!C72)</f>
      </c>
      <c r="K11" s="438">
        <f>IF(Zápis!E72="","",Zápis!E72)</f>
      </c>
      <c r="L11" s="1142"/>
      <c r="M11" s="1106">
        <f>IF(Zápis!I72="x",Zápis!H72,IF(Zápis!K72="x",Zápis!H72,""))</f>
      </c>
      <c r="N11" s="1106"/>
      <c r="O11" s="1106"/>
      <c r="P11" s="1106"/>
      <c r="Q11" s="1106"/>
      <c r="R11" s="1106"/>
      <c r="S11" s="1107"/>
      <c r="T11" s="439">
        <f>IF(Zápis!I72="","",Zápis!I72)</f>
      </c>
      <c r="U11" s="1119">
        <f>IF(Zápis!K72="","",Zápis!K72)</f>
      </c>
      <c r="V11" s="1120"/>
      <c r="W11" s="212"/>
      <c r="X11"/>
      <c r="Y11"/>
      <c r="Z11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79"/>
      <c r="BD11" s="79"/>
      <c r="BE11" s="79"/>
    </row>
    <row r="12" spans="3:57" s="54" customFormat="1" ht="10.5" customHeight="1">
      <c r="C12" s="432" t="s">
        <v>283</v>
      </c>
      <c r="D12" s="1105">
        <f>IF(Zápis!C73="x",Zápis!B73,IF(Zápis!E73="x",Zápis!B73,""))</f>
      </c>
      <c r="E12" s="1106"/>
      <c r="F12" s="1106"/>
      <c r="G12" s="1106"/>
      <c r="H12" s="1106"/>
      <c r="I12" s="1107"/>
      <c r="J12" s="435">
        <f>IF(Zápis!C73="","",Zápis!C73)</f>
      </c>
      <c r="K12" s="436">
        <f>IF(Zápis!E73="","",Zápis!E73)</f>
      </c>
      <c r="L12" s="1142"/>
      <c r="M12" s="1108">
        <f>IF(Zápis!I73="x",Zápis!H73,IF(Zápis!K73="x",Zápis!H73,""))</f>
      </c>
      <c r="N12" s="1108"/>
      <c r="O12" s="1108"/>
      <c r="P12" s="1108"/>
      <c r="Q12" s="1108"/>
      <c r="R12" s="1108"/>
      <c r="S12" s="1109"/>
      <c r="T12" s="437">
        <f>IF(Zápis!I73="","",Zápis!I73)</f>
      </c>
      <c r="U12" s="1117">
        <f>IF(Zápis!K73="","",Zápis!K73)</f>
      </c>
      <c r="V12" s="1118"/>
      <c r="W12" s="212"/>
      <c r="X12"/>
      <c r="Y12"/>
      <c r="Z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79"/>
      <c r="BD12" s="79"/>
      <c r="BE12" s="79"/>
    </row>
    <row r="13" spans="3:57" s="54" customFormat="1" ht="10.5" customHeight="1">
      <c r="C13" s="433" t="s">
        <v>284</v>
      </c>
      <c r="D13" s="1105">
        <f>IF(Zápis!C74="x",Zápis!B74,IF(Zápis!E74="x",Zápis!B74,""))</f>
      </c>
      <c r="E13" s="1106"/>
      <c r="F13" s="1106"/>
      <c r="G13" s="1106"/>
      <c r="H13" s="1106"/>
      <c r="I13" s="1107"/>
      <c r="J13" s="438">
        <f>IF(Zápis!C74="","",Zápis!C74)</f>
      </c>
      <c r="K13" s="438">
        <f>IF(Zápis!E74="","",Zápis!E74)</f>
      </c>
      <c r="L13" s="1142"/>
      <c r="M13" s="1106">
        <f>IF(Zápis!I74="x",Zápis!H74,IF(Zápis!K74="x",Zápis!H74,""))</f>
      </c>
      <c r="N13" s="1106"/>
      <c r="O13" s="1106"/>
      <c r="P13" s="1106"/>
      <c r="Q13" s="1106"/>
      <c r="R13" s="1106"/>
      <c r="S13" s="1107"/>
      <c r="T13" s="439">
        <f>IF(Zápis!I74="","",Zápis!I74)</f>
      </c>
      <c r="U13" s="1119">
        <f>IF(Zápis!K74="","",Zápis!K74)</f>
      </c>
      <c r="V13" s="1120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79"/>
      <c r="BD13" s="79"/>
      <c r="BE13" s="79"/>
    </row>
    <row r="14" spans="3:57" s="54" customFormat="1" ht="10.5" customHeight="1">
      <c r="C14" s="433" t="s">
        <v>288</v>
      </c>
      <c r="D14" s="1105">
        <f>IF(Zápis!C75="x",Zápis!B75,IF(Zápis!E75="x",Zápis!B75,""))</f>
      </c>
      <c r="E14" s="1106"/>
      <c r="F14" s="1106"/>
      <c r="G14" s="1106"/>
      <c r="H14" s="1106"/>
      <c r="I14" s="1107"/>
      <c r="J14" s="435">
        <f>IF(Zápis!C75="","",Zápis!C75)</f>
      </c>
      <c r="K14" s="436">
        <f>IF(Zápis!E75="","",Zápis!E75)</f>
      </c>
      <c r="L14" s="1142"/>
      <c r="M14" s="1108">
        <f>IF(Zápis!I75="x",Zápis!H75,IF(Zápis!K75="x",Zápis!H75,""))</f>
      </c>
      <c r="N14" s="1108"/>
      <c r="O14" s="1108"/>
      <c r="P14" s="1108"/>
      <c r="Q14" s="1108"/>
      <c r="R14" s="1108"/>
      <c r="S14" s="1109"/>
      <c r="T14" s="437">
        <f>IF(Zápis!I75="","",Zápis!I75)</f>
      </c>
      <c r="U14" s="1117">
        <f>IF(Zápis!K75="","",Zápis!K75)</f>
      </c>
      <c r="V14" s="1118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79"/>
      <c r="BD14" s="79"/>
      <c r="BE14" s="79"/>
    </row>
    <row r="15" spans="3:57" s="54" customFormat="1" ht="10.5" customHeight="1">
      <c r="C15" s="433" t="s">
        <v>289</v>
      </c>
      <c r="D15" s="1105">
        <f>IF(Zápis!C76="x",Zápis!B76,IF(Zápis!E76="x",Zápis!B76,""))</f>
      </c>
      <c r="E15" s="1106"/>
      <c r="F15" s="1106"/>
      <c r="G15" s="1106"/>
      <c r="H15" s="1106"/>
      <c r="I15" s="1107"/>
      <c r="J15" s="438">
        <f>IF(Zápis!C76="","",Zápis!C76)</f>
      </c>
      <c r="K15" s="438">
        <f>IF(Zápis!E76="","",Zápis!E76)</f>
      </c>
      <c r="L15" s="1142"/>
      <c r="M15" s="1106">
        <f>IF(Zápis!I76="x",Zápis!H76,IF(Zápis!K76="x",Zápis!H76,""))</f>
      </c>
      <c r="N15" s="1106"/>
      <c r="O15" s="1106"/>
      <c r="P15" s="1106"/>
      <c r="Q15" s="1106"/>
      <c r="R15" s="1106"/>
      <c r="S15" s="1107"/>
      <c r="T15" s="439">
        <f>IF(Zápis!I76="","",Zápis!I76)</f>
      </c>
      <c r="U15" s="1119">
        <f>IF(Zápis!K76="","",Zápis!K76)</f>
      </c>
      <c r="V15" s="1120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79"/>
      <c r="BD15" s="79"/>
      <c r="BE15" s="79"/>
    </row>
    <row r="16" spans="3:57" s="54" customFormat="1" ht="10.5" customHeight="1">
      <c r="C16" s="433" t="s">
        <v>290</v>
      </c>
      <c r="D16" s="1105">
        <f>IF(Zápis!C77="x",Zápis!B77,IF(Zápis!E77="x",Zápis!B77,""))</f>
      </c>
      <c r="E16" s="1106"/>
      <c r="F16" s="1106"/>
      <c r="G16" s="1106"/>
      <c r="H16" s="1106"/>
      <c r="I16" s="1107"/>
      <c r="J16" s="435">
        <f>IF(Zápis!C77="","",Zápis!C77)</f>
      </c>
      <c r="K16" s="436">
        <f>IF(Zápis!E77="","",Zápis!E77)</f>
      </c>
      <c r="L16" s="1142"/>
      <c r="M16" s="1108">
        <f>IF(Zápis!I77="x",Zápis!H77,IF(Zápis!K77="x",Zápis!H77,""))</f>
      </c>
      <c r="N16" s="1108"/>
      <c r="O16" s="1108"/>
      <c r="P16" s="1108"/>
      <c r="Q16" s="1108"/>
      <c r="R16" s="1108"/>
      <c r="S16" s="1109"/>
      <c r="T16" s="437">
        <f>IF(Zápis!I77="","",Zápis!I77)</f>
      </c>
      <c r="U16" s="1119">
        <f>IF(Zápis!K77="","",Zápis!K77)</f>
      </c>
      <c r="V16" s="1120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79"/>
      <c r="BD16" s="79"/>
      <c r="BE16" s="79"/>
    </row>
    <row r="17" spans="3:57" s="54" customFormat="1" ht="10.5" customHeight="1">
      <c r="C17" s="433" t="s">
        <v>291</v>
      </c>
      <c r="D17" s="1105">
        <f>IF(Zápis!C78="x",Zápis!B78,IF(Zápis!E78="x",Zápis!B78,""))</f>
      </c>
      <c r="E17" s="1106"/>
      <c r="F17" s="1106"/>
      <c r="G17" s="1106"/>
      <c r="H17" s="1106"/>
      <c r="I17" s="1107"/>
      <c r="J17" s="438">
        <f>IF(Zápis!C78="","",Zápis!C78)</f>
      </c>
      <c r="K17" s="438">
        <f>IF(Zápis!E78="","",Zápis!E78)</f>
      </c>
      <c r="L17" s="1142"/>
      <c r="M17" s="1106">
        <f>IF(Zápis!I78="x",Zápis!H78,IF(Zápis!K78="x",Zápis!H78,""))</f>
      </c>
      <c r="N17" s="1106"/>
      <c r="O17" s="1106"/>
      <c r="P17" s="1106"/>
      <c r="Q17" s="1106"/>
      <c r="R17" s="1106"/>
      <c r="S17" s="1107"/>
      <c r="T17" s="439">
        <f>IF(Zápis!I78="","",Zápis!I78)</f>
      </c>
      <c r="U17" s="1117">
        <f>IF(Zápis!K78="","",Zápis!K78)</f>
      </c>
      <c r="V17" s="1118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79"/>
      <c r="BD17" s="79"/>
      <c r="BE17" s="79"/>
    </row>
    <row r="18" spans="3:57" s="54" customFormat="1" ht="10.5" customHeight="1">
      <c r="C18" s="433" t="s">
        <v>292</v>
      </c>
      <c r="D18" s="1105">
        <f>IF(Zápis!C79="x",Zápis!B79,IF(Zápis!E79="x",Zápis!B79,""))</f>
      </c>
      <c r="E18" s="1106"/>
      <c r="F18" s="1106"/>
      <c r="G18" s="1106"/>
      <c r="H18" s="1106"/>
      <c r="I18" s="1107"/>
      <c r="J18" s="438">
        <f>IF(Zápis!C79="","",Zápis!C79)</f>
      </c>
      <c r="K18" s="438">
        <f>IF(Zápis!E79="","",Zápis!E79)</f>
      </c>
      <c r="L18" s="1142"/>
      <c r="M18" s="1108">
        <f>IF(Zápis!I79="x",Zápis!H79,IF(Zápis!K79="x",Zápis!H79,""))</f>
      </c>
      <c r="N18" s="1108"/>
      <c r="O18" s="1108"/>
      <c r="P18" s="1108"/>
      <c r="Q18" s="1108"/>
      <c r="R18" s="1108"/>
      <c r="S18" s="1109"/>
      <c r="T18" s="437">
        <f>IF(Zápis!I79="","",Zápis!I79)</f>
      </c>
      <c r="U18" s="1119">
        <f>IF(Zápis!K79="","",Zápis!K79)</f>
      </c>
      <c r="V18" s="1120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79"/>
      <c r="BD18" s="79"/>
      <c r="BE18" s="79"/>
    </row>
    <row r="19" spans="3:57" s="54" customFormat="1" ht="10.5" customHeight="1">
      <c r="C19" s="434" t="s">
        <v>293</v>
      </c>
      <c r="D19" s="1140">
        <f>IF(Zápis!C80="x",Zápis!B80,IF(Zápis!E80="x",Zápis!B80,""))</f>
      </c>
      <c r="E19" s="1138"/>
      <c r="F19" s="1138"/>
      <c r="G19" s="1138"/>
      <c r="H19" s="1138"/>
      <c r="I19" s="1139"/>
      <c r="J19" s="440">
        <f>IF(Zápis!C80="","",Zápis!C80)</f>
      </c>
      <c r="K19" s="440">
        <f>IF(Zápis!E80="","",Zápis!E80)</f>
      </c>
      <c r="L19" s="1143"/>
      <c r="M19" s="1138">
        <f>IF(Zápis!I80="x",Zápis!H80,IF(Zápis!K80="x",Zápis!H80,""))</f>
      </c>
      <c r="N19" s="1138"/>
      <c r="O19" s="1138"/>
      <c r="P19" s="1138"/>
      <c r="Q19" s="1138"/>
      <c r="R19" s="1138"/>
      <c r="S19" s="1139"/>
      <c r="T19" s="441">
        <f>IF(Zápis!I80="","",Zápis!I80)</f>
      </c>
      <c r="U19" s="1092">
        <f>IF(Zápis!K80="","",Zápis!K80)</f>
      </c>
      <c r="V19" s="1093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79"/>
      <c r="BD19" s="79"/>
      <c r="BE19" s="79"/>
    </row>
    <row r="20" spans="3:57" s="61" customFormat="1" ht="9.75" customHeight="1"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65"/>
      <c r="T20" s="465"/>
      <c r="U20" s="419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152"/>
      <c r="BD20" s="152"/>
      <c r="BE20" s="152"/>
    </row>
    <row r="21" spans="3:57" s="61" customFormat="1" ht="22.5" customHeight="1">
      <c r="C21" s="1094" t="s">
        <v>312</v>
      </c>
      <c r="D21" s="1095"/>
      <c r="E21" s="1095"/>
      <c r="F21" s="1095"/>
      <c r="G21" s="1095"/>
      <c r="H21" s="1095"/>
      <c r="I21" s="1095"/>
      <c r="J21" s="1095"/>
      <c r="K21" s="1095"/>
      <c r="L21" s="1095"/>
      <c r="M21" s="1095"/>
      <c r="N21" s="1095"/>
      <c r="O21" s="1095"/>
      <c r="P21" s="1095"/>
      <c r="Q21" s="1095"/>
      <c r="R21" s="1095"/>
      <c r="S21" s="1095"/>
      <c r="T21" s="1095"/>
      <c r="U21" s="1095"/>
      <c r="V21" s="1097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152"/>
      <c r="BD21" s="152"/>
      <c r="BE21" s="152"/>
    </row>
    <row r="22" spans="3:57" s="61" customFormat="1" ht="18" customHeight="1">
      <c r="C22" s="1147"/>
      <c r="D22" s="1148"/>
      <c r="E22" s="1148"/>
      <c r="F22" s="1148"/>
      <c r="G22" s="1148"/>
      <c r="H22" s="1148"/>
      <c r="I22" s="1148"/>
      <c r="J22" s="1148"/>
      <c r="K22" s="1148"/>
      <c r="L22" s="1148"/>
      <c r="M22" s="1148"/>
      <c r="N22" s="1148"/>
      <c r="O22" s="1148"/>
      <c r="P22" s="1148"/>
      <c r="Q22" s="1148"/>
      <c r="R22" s="1148"/>
      <c r="S22" s="1148"/>
      <c r="T22" s="1148"/>
      <c r="U22" s="1148"/>
      <c r="V22" s="1149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152"/>
      <c r="BD22" s="152"/>
      <c r="BE22" s="152"/>
    </row>
    <row r="23" spans="3:57" s="61" customFormat="1" ht="18" customHeight="1">
      <c r="C23" s="1156"/>
      <c r="D23" s="1157"/>
      <c r="E23" s="1157"/>
      <c r="F23" s="1157"/>
      <c r="G23" s="1157"/>
      <c r="H23" s="1157"/>
      <c r="I23" s="1157"/>
      <c r="J23" s="1157"/>
      <c r="K23" s="1157"/>
      <c r="L23" s="1157"/>
      <c r="M23" s="1157"/>
      <c r="N23" s="1157"/>
      <c r="O23" s="1157"/>
      <c r="P23" s="1157"/>
      <c r="Q23" s="1157"/>
      <c r="R23" s="1157"/>
      <c r="S23" s="1157"/>
      <c r="T23" s="1157"/>
      <c r="U23" s="1157"/>
      <c r="V23" s="1158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152"/>
      <c r="BD23" s="152"/>
      <c r="BE23" s="152"/>
    </row>
    <row r="24" spans="3:57" s="61" customFormat="1" ht="18" customHeight="1">
      <c r="C24" s="1150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152"/>
      <c r="BD24" s="152"/>
      <c r="BE24" s="152"/>
    </row>
    <row r="25" spans="3:57" s="61" customFormat="1" ht="18" customHeight="1">
      <c r="C25" s="1153"/>
      <c r="D25" s="1154"/>
      <c r="E25" s="1154"/>
      <c r="F25" s="1154"/>
      <c r="G25" s="1154"/>
      <c r="H25" s="1154"/>
      <c r="I25" s="1154"/>
      <c r="J25" s="1154"/>
      <c r="K25" s="1154"/>
      <c r="L25" s="1154"/>
      <c r="M25" s="1154"/>
      <c r="N25" s="1154"/>
      <c r="O25" s="1154"/>
      <c r="P25" s="1154"/>
      <c r="Q25" s="1154"/>
      <c r="R25" s="1154"/>
      <c r="S25" s="1154"/>
      <c r="T25" s="1154"/>
      <c r="U25" s="1154"/>
      <c r="V25" s="1155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152"/>
      <c r="BD25" s="152"/>
      <c r="BE25" s="152"/>
    </row>
    <row r="26" spans="3:57" s="61" customFormat="1" ht="9.75" customHeight="1"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19"/>
      <c r="T26" s="419"/>
      <c r="U26" s="419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152"/>
      <c r="BD26" s="152"/>
      <c r="BE26" s="152"/>
    </row>
    <row r="27" spans="3:57" s="54" customFormat="1" ht="22.5" customHeight="1">
      <c r="C27" s="1094" t="s">
        <v>277</v>
      </c>
      <c r="D27" s="1095"/>
      <c r="E27" s="1095"/>
      <c r="F27" s="1095"/>
      <c r="G27" s="1095"/>
      <c r="H27" s="1095"/>
      <c r="I27" s="1095"/>
      <c r="J27" s="1095"/>
      <c r="K27" s="1095"/>
      <c r="L27" s="1095"/>
      <c r="M27" s="1095"/>
      <c r="N27" s="1095"/>
      <c r="O27" s="1095"/>
      <c r="P27" s="1095"/>
      <c r="Q27" s="1095"/>
      <c r="R27" s="1095"/>
      <c r="S27" s="1095"/>
      <c r="T27" s="1095"/>
      <c r="U27" s="1095"/>
      <c r="V27" s="1097"/>
      <c r="W27" s="212"/>
      <c r="X27" s="325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79"/>
      <c r="BD27" s="79"/>
      <c r="BE27" s="79"/>
    </row>
    <row r="28" spans="3:57" s="54" customFormat="1" ht="18" customHeight="1">
      <c r="C28" s="1132"/>
      <c r="D28" s="1133"/>
      <c r="E28" s="1133"/>
      <c r="F28" s="1133"/>
      <c r="G28" s="1133"/>
      <c r="H28" s="1133"/>
      <c r="I28" s="1133"/>
      <c r="J28" s="1133"/>
      <c r="K28" s="1133"/>
      <c r="L28" s="1133"/>
      <c r="M28" s="1133"/>
      <c r="N28" s="1133"/>
      <c r="O28" s="1133"/>
      <c r="P28" s="1133"/>
      <c r="Q28" s="1133"/>
      <c r="R28" s="1133"/>
      <c r="S28" s="1133"/>
      <c r="T28" s="1133"/>
      <c r="U28" s="1133"/>
      <c r="V28" s="1134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79"/>
      <c r="BD28" s="79"/>
      <c r="BE28" s="79"/>
    </row>
    <row r="29" spans="3:57" s="54" customFormat="1" ht="18" customHeight="1">
      <c r="C29" s="1135"/>
      <c r="D29" s="1136"/>
      <c r="E29" s="1136"/>
      <c r="F29" s="1136"/>
      <c r="G29" s="1136"/>
      <c r="H29" s="1136"/>
      <c r="I29" s="1136"/>
      <c r="J29" s="1136"/>
      <c r="K29" s="1136"/>
      <c r="L29" s="1136"/>
      <c r="M29" s="1136"/>
      <c r="N29" s="1136"/>
      <c r="O29" s="1136"/>
      <c r="P29" s="1136"/>
      <c r="Q29" s="1136"/>
      <c r="R29" s="1136"/>
      <c r="S29" s="1136"/>
      <c r="T29" s="1136"/>
      <c r="U29" s="1136"/>
      <c r="V29" s="1137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79"/>
      <c r="BD29" s="79"/>
      <c r="BE29" s="79"/>
    </row>
    <row r="30" spans="3:57" s="54" customFormat="1" ht="18" customHeight="1">
      <c r="C30" s="1135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7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79"/>
      <c r="BD30" s="79"/>
      <c r="BE30" s="79"/>
    </row>
    <row r="31" spans="3:57" s="54" customFormat="1" ht="18" customHeight="1">
      <c r="C31" s="1144"/>
      <c r="D31" s="1145"/>
      <c r="E31" s="1145"/>
      <c r="F31" s="1145"/>
      <c r="G31" s="1145"/>
      <c r="H31" s="1145"/>
      <c r="I31" s="1145"/>
      <c r="J31" s="1145"/>
      <c r="K31" s="1145"/>
      <c r="L31" s="1145"/>
      <c r="M31" s="1145"/>
      <c r="N31" s="1145"/>
      <c r="O31" s="1145"/>
      <c r="P31" s="1145"/>
      <c r="Q31" s="1145"/>
      <c r="R31" s="1145"/>
      <c r="S31" s="1145"/>
      <c r="T31" s="1145"/>
      <c r="U31" s="1145"/>
      <c r="V31" s="1146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79"/>
      <c r="BD31" s="79"/>
      <c r="BE31" s="79"/>
    </row>
    <row r="32" spans="3:57" s="61" customFormat="1" ht="9.75" customHeight="1">
      <c r="C32" s="1164"/>
      <c r="D32" s="1164"/>
      <c r="E32" s="1164"/>
      <c r="F32" s="1164"/>
      <c r="G32" s="1164"/>
      <c r="H32" s="1164"/>
      <c r="I32" s="1164"/>
      <c r="J32" s="1164"/>
      <c r="K32" s="1164"/>
      <c r="L32" s="1164"/>
      <c r="M32" s="1164"/>
      <c r="N32" s="1164"/>
      <c r="O32" s="1164"/>
      <c r="P32" s="1164"/>
      <c r="Q32" s="1164"/>
      <c r="R32" s="1164"/>
      <c r="S32" s="419"/>
      <c r="T32" s="419"/>
      <c r="U32" s="419"/>
      <c r="V32" s="213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152"/>
      <c r="BD32" s="152"/>
      <c r="BE32" s="152"/>
    </row>
    <row r="33" spans="3:57" s="54" customFormat="1" ht="22.5" customHeight="1">
      <c r="C33" s="1094" t="s">
        <v>278</v>
      </c>
      <c r="D33" s="1095"/>
      <c r="E33" s="1095"/>
      <c r="F33" s="1095"/>
      <c r="G33" s="1095"/>
      <c r="H33" s="1095"/>
      <c r="I33" s="1095"/>
      <c r="J33" s="1095"/>
      <c r="K33" s="1095"/>
      <c r="L33" s="1095"/>
      <c r="M33" s="1095"/>
      <c r="N33" s="1095"/>
      <c r="O33" s="1095"/>
      <c r="P33" s="1095"/>
      <c r="Q33" s="1095"/>
      <c r="R33" s="1095"/>
      <c r="S33" s="1095"/>
      <c r="T33" s="1095"/>
      <c r="U33" s="1095"/>
      <c r="V33" s="1097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79"/>
      <c r="BD33" s="79"/>
      <c r="BE33" s="79"/>
    </row>
    <row r="34" spans="3:57" s="54" customFormat="1" ht="18" customHeight="1">
      <c r="C34" s="1111"/>
      <c r="D34" s="1112"/>
      <c r="E34" s="1112"/>
      <c r="F34" s="1112"/>
      <c r="G34" s="1112"/>
      <c r="H34" s="1112"/>
      <c r="I34" s="1112"/>
      <c r="J34" s="1112"/>
      <c r="K34" s="1112"/>
      <c r="L34" s="1112"/>
      <c r="M34" s="1112"/>
      <c r="N34" s="1112"/>
      <c r="O34" s="1112"/>
      <c r="P34" s="1112"/>
      <c r="Q34" s="1112"/>
      <c r="R34" s="1112"/>
      <c r="S34" s="1112"/>
      <c r="T34" s="1112"/>
      <c r="U34" s="1112"/>
      <c r="V34" s="1113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79"/>
      <c r="BD34" s="79"/>
      <c r="BE34" s="79"/>
    </row>
    <row r="35" spans="3:57" s="54" customFormat="1" ht="18" customHeight="1">
      <c r="C35" s="1114"/>
      <c r="D35" s="1115"/>
      <c r="E35" s="1115"/>
      <c r="F35" s="1115"/>
      <c r="G35" s="1115"/>
      <c r="H35" s="1115"/>
      <c r="I35" s="1115"/>
      <c r="J35" s="1115"/>
      <c r="K35" s="1115"/>
      <c r="L35" s="1115"/>
      <c r="M35" s="1115"/>
      <c r="N35" s="1115"/>
      <c r="O35" s="1115"/>
      <c r="P35" s="1115"/>
      <c r="Q35" s="1115"/>
      <c r="R35" s="1115"/>
      <c r="S35" s="1115"/>
      <c r="T35" s="1115"/>
      <c r="U35" s="1115"/>
      <c r="V35" s="1116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79"/>
      <c r="BD35" s="79"/>
      <c r="BE35" s="79"/>
    </row>
    <row r="36" spans="3:57" s="54" customFormat="1" ht="18" customHeight="1">
      <c r="C36" s="1111"/>
      <c r="D36" s="1112"/>
      <c r="E36" s="1112"/>
      <c r="F36" s="1112"/>
      <c r="G36" s="1112"/>
      <c r="H36" s="1112"/>
      <c r="I36" s="1112"/>
      <c r="J36" s="1112"/>
      <c r="K36" s="1112"/>
      <c r="L36" s="1112"/>
      <c r="M36" s="1112"/>
      <c r="N36" s="1112"/>
      <c r="O36" s="1112"/>
      <c r="P36" s="1112"/>
      <c r="Q36" s="1112"/>
      <c r="R36" s="1112"/>
      <c r="S36" s="1112"/>
      <c r="T36" s="1112"/>
      <c r="U36" s="1112"/>
      <c r="V36" s="1113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79"/>
      <c r="BD36" s="79"/>
      <c r="BE36" s="79"/>
    </row>
    <row r="37" spans="3:57" s="54" customFormat="1" ht="18" customHeight="1">
      <c r="C37" s="1114"/>
      <c r="D37" s="1115"/>
      <c r="E37" s="1115"/>
      <c r="F37" s="1115"/>
      <c r="G37" s="1115"/>
      <c r="H37" s="1115"/>
      <c r="I37" s="1115"/>
      <c r="J37" s="1115"/>
      <c r="K37" s="1115"/>
      <c r="L37" s="1115"/>
      <c r="M37" s="1115"/>
      <c r="N37" s="1115"/>
      <c r="O37" s="1115"/>
      <c r="P37" s="1115"/>
      <c r="Q37" s="1115"/>
      <c r="R37" s="1115"/>
      <c r="S37" s="1115"/>
      <c r="T37" s="1115"/>
      <c r="U37" s="1115"/>
      <c r="V37" s="1116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79"/>
      <c r="BD37" s="79"/>
      <c r="BE37" s="79"/>
    </row>
    <row r="38" spans="3:57" s="54" customFormat="1" ht="18" customHeight="1">
      <c r="C38" s="1111"/>
      <c r="D38" s="1112"/>
      <c r="E38" s="1112"/>
      <c r="F38" s="1112"/>
      <c r="G38" s="1112"/>
      <c r="H38" s="1112"/>
      <c r="I38" s="1112"/>
      <c r="J38" s="1112"/>
      <c r="K38" s="1112"/>
      <c r="L38" s="1112"/>
      <c r="M38" s="1112"/>
      <c r="N38" s="1112"/>
      <c r="O38" s="1112"/>
      <c r="P38" s="1112"/>
      <c r="Q38" s="1112"/>
      <c r="R38" s="1112"/>
      <c r="S38" s="1112"/>
      <c r="T38" s="1112"/>
      <c r="U38" s="1112"/>
      <c r="V38" s="1113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79"/>
      <c r="BD38" s="79"/>
      <c r="BE38" s="79"/>
    </row>
    <row r="39" spans="3:57" s="54" customFormat="1" ht="18" customHeight="1">
      <c r="C39" s="1114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6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79"/>
      <c r="BD39" s="79"/>
      <c r="BE39" s="79"/>
    </row>
    <row r="40" spans="3:57" s="54" customFormat="1" ht="18" customHeight="1">
      <c r="C40" s="1111"/>
      <c r="D40" s="1112"/>
      <c r="E40" s="1112"/>
      <c r="F40" s="1112"/>
      <c r="G40" s="1112"/>
      <c r="H40" s="1112"/>
      <c r="I40" s="1112"/>
      <c r="J40" s="1112"/>
      <c r="K40" s="1112"/>
      <c r="L40" s="1112"/>
      <c r="M40" s="1112"/>
      <c r="N40" s="1112"/>
      <c r="O40" s="1112"/>
      <c r="P40" s="1112"/>
      <c r="Q40" s="1112"/>
      <c r="R40" s="1112"/>
      <c r="S40" s="1112"/>
      <c r="T40" s="1112"/>
      <c r="U40" s="1112"/>
      <c r="V40" s="1113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79"/>
      <c r="BD40" s="79"/>
      <c r="BE40" s="79"/>
    </row>
    <row r="41" spans="3:57" s="54" customFormat="1" ht="18" customHeight="1">
      <c r="C41" s="1114"/>
      <c r="D41" s="1115"/>
      <c r="E41" s="1115"/>
      <c r="F41" s="1115"/>
      <c r="G41" s="1115"/>
      <c r="H41" s="1115"/>
      <c r="I41" s="1115"/>
      <c r="J41" s="1115"/>
      <c r="K41" s="1115"/>
      <c r="L41" s="1115"/>
      <c r="M41" s="1115"/>
      <c r="N41" s="1115"/>
      <c r="O41" s="1115"/>
      <c r="P41" s="1115"/>
      <c r="Q41" s="1115"/>
      <c r="R41" s="1115"/>
      <c r="S41" s="1115"/>
      <c r="T41" s="1115"/>
      <c r="U41" s="1115"/>
      <c r="V41" s="1116"/>
      <c r="W41" s="212"/>
      <c r="X41" s="212"/>
      <c r="Y41" s="212"/>
      <c r="Z41" s="213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79"/>
      <c r="BD41" s="79"/>
      <c r="BE41" s="79"/>
    </row>
    <row r="42" spans="3:57" s="54" customFormat="1" ht="18" customHeight="1">
      <c r="C42" s="1111"/>
      <c r="D42" s="1112"/>
      <c r="E42" s="1112"/>
      <c r="F42" s="1112"/>
      <c r="G42" s="1112"/>
      <c r="H42" s="1112"/>
      <c r="I42" s="1112"/>
      <c r="J42" s="1112"/>
      <c r="K42" s="1112"/>
      <c r="L42" s="1112"/>
      <c r="M42" s="1112"/>
      <c r="N42" s="1112"/>
      <c r="O42" s="1112"/>
      <c r="P42" s="1112"/>
      <c r="Q42" s="1112"/>
      <c r="R42" s="1112"/>
      <c r="S42" s="1112"/>
      <c r="T42" s="1112"/>
      <c r="U42" s="1112"/>
      <c r="V42" s="1113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79"/>
      <c r="BD42" s="79"/>
      <c r="BE42" s="79"/>
    </row>
    <row r="43" spans="3:57" s="54" customFormat="1" ht="18" customHeight="1">
      <c r="C43" s="1114"/>
      <c r="D43" s="1115"/>
      <c r="E43" s="1115"/>
      <c r="F43" s="1115"/>
      <c r="G43" s="1115"/>
      <c r="H43" s="1115"/>
      <c r="I43" s="1115"/>
      <c r="J43" s="1115"/>
      <c r="K43" s="1115"/>
      <c r="L43" s="1115"/>
      <c r="M43" s="1115"/>
      <c r="N43" s="1115"/>
      <c r="O43" s="1115"/>
      <c r="P43" s="1115"/>
      <c r="Q43" s="1115"/>
      <c r="R43" s="1115"/>
      <c r="S43" s="1115"/>
      <c r="T43" s="1115"/>
      <c r="U43" s="1115"/>
      <c r="V43" s="1116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79"/>
      <c r="BD43" s="79"/>
      <c r="BE43" s="79"/>
    </row>
    <row r="44" spans="3:57" s="54" customFormat="1" ht="18" customHeight="1">
      <c r="C44" s="1159"/>
      <c r="D44" s="1160"/>
      <c r="E44" s="1160"/>
      <c r="F44" s="1160"/>
      <c r="G44" s="1160"/>
      <c r="H44" s="1160"/>
      <c r="I44" s="1160"/>
      <c r="J44" s="1160"/>
      <c r="K44" s="1160"/>
      <c r="L44" s="1160"/>
      <c r="M44" s="1160"/>
      <c r="N44" s="1160"/>
      <c r="O44" s="1160"/>
      <c r="P44" s="1160"/>
      <c r="Q44" s="1160"/>
      <c r="R44" s="1160"/>
      <c r="S44" s="1160"/>
      <c r="T44" s="1160"/>
      <c r="U44" s="1160"/>
      <c r="V44" s="1161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79"/>
      <c r="BD44" s="79"/>
      <c r="BE44" s="79"/>
    </row>
    <row r="45" spans="3:57" s="54" customFormat="1" ht="9.75" customHeight="1"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20"/>
      <c r="T45" s="420"/>
      <c r="U45" s="420"/>
      <c r="V45" s="213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79"/>
      <c r="BD45" s="79"/>
      <c r="BE45" s="79"/>
    </row>
    <row r="46" spans="3:57" s="54" customFormat="1" ht="6.75" customHeight="1">
      <c r="C46" s="1165"/>
      <c r="D46" s="1166"/>
      <c r="E46" s="1166"/>
      <c r="F46" s="1166"/>
      <c r="G46" s="1166"/>
      <c r="H46" s="1166"/>
      <c r="I46" s="1166"/>
      <c r="J46" s="1166"/>
      <c r="K46" s="1166"/>
      <c r="L46" s="1166"/>
      <c r="M46" s="1166"/>
      <c r="N46" s="1166"/>
      <c r="O46" s="1166"/>
      <c r="P46" s="1166"/>
      <c r="Q46" s="1166"/>
      <c r="R46" s="1166"/>
      <c r="S46" s="466"/>
      <c r="T46" s="466"/>
      <c r="U46" s="466"/>
      <c r="V46" s="47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79"/>
      <c r="BD46" s="79"/>
      <c r="BE46" s="79"/>
    </row>
    <row r="47" spans="3:57" s="54" customFormat="1" ht="26.25" customHeight="1">
      <c r="C47" s="1167"/>
      <c r="D47" s="1168"/>
      <c r="E47" s="467"/>
      <c r="F47" s="1163" t="s">
        <v>146</v>
      </c>
      <c r="G47" s="1163"/>
      <c r="H47" s="1163"/>
      <c r="I47" s="1162" t="str">
        <f>Tlač!$J$64</f>
        <v>Poloma Žolt</v>
      </c>
      <c r="J47" s="1162"/>
      <c r="K47" s="1162"/>
      <c r="L47" s="1162"/>
      <c r="M47" s="1162"/>
      <c r="N47" s="1162"/>
      <c r="O47" s="1162"/>
      <c r="P47" s="1162"/>
      <c r="Q47" s="421"/>
      <c r="R47" s="446"/>
      <c r="S47" s="446"/>
      <c r="T47" s="447"/>
      <c r="U47" s="447"/>
      <c r="V47" s="473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79"/>
      <c r="BD47" s="79"/>
      <c r="BE47" s="79"/>
    </row>
    <row r="48" spans="3:57" s="61" customFormat="1" ht="12" customHeight="1">
      <c r="C48" s="451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1173"/>
      <c r="S48" s="1173"/>
      <c r="T48" s="1173"/>
      <c r="U48" s="1173"/>
      <c r="V48" s="473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152"/>
      <c r="BD48" s="152"/>
      <c r="BE48" s="152"/>
    </row>
    <row r="49" spans="3:57" s="214" customFormat="1" ht="33" customHeight="1">
      <c r="C49" s="448"/>
      <c r="D49" s="1175" t="str">
        <f>Tlač!$B$60</f>
        <v>Jiří Kaigl</v>
      </c>
      <c r="E49" s="1175"/>
      <c r="F49" s="1175"/>
      <c r="G49" s="475"/>
      <c r="H49" s="476"/>
      <c r="I49" s="476"/>
      <c r="J49" s="476"/>
      <c r="K49" s="476"/>
      <c r="L49" s="218"/>
      <c r="M49" s="477"/>
      <c r="N49" s="478"/>
      <c r="O49" s="478"/>
      <c r="P49" s="478"/>
      <c r="Q49" s="478"/>
      <c r="R49" s="1176" t="str">
        <f>Tlač!$U$60</f>
        <v>Pavel Ančič</v>
      </c>
      <c r="S49" s="1176"/>
      <c r="T49" s="1176"/>
      <c r="U49" s="1176"/>
      <c r="V49" s="473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158"/>
      <c r="BD49" s="158"/>
      <c r="BE49" s="158"/>
    </row>
    <row r="50" spans="3:57" s="215" customFormat="1" ht="12" customHeight="1">
      <c r="C50" s="453"/>
      <c r="D50" s="1177" t="s">
        <v>15</v>
      </c>
      <c r="E50" s="1177"/>
      <c r="F50" s="1177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1177" t="s">
        <v>14</v>
      </c>
      <c r="S50" s="1177"/>
      <c r="T50" s="1177"/>
      <c r="U50" s="1177"/>
      <c r="V50" s="473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156"/>
      <c r="BD50" s="156"/>
      <c r="BE50" s="156"/>
    </row>
    <row r="51" spans="3:57" s="214" customFormat="1" ht="30.75" customHeight="1">
      <c r="C51" s="1178"/>
      <c r="D51" s="1179"/>
      <c r="E51" s="464"/>
      <c r="F51" s="1179" t="s">
        <v>299</v>
      </c>
      <c r="G51" s="1179"/>
      <c r="H51" s="1179"/>
      <c r="I51" s="1172" t="str">
        <f>IF(Zápis!I47=0,"Na usporiadateľa sa zabudlo !",Zápis!I47)</f>
        <v>Nedoma J.</v>
      </c>
      <c r="J51" s="1172"/>
      <c r="K51" s="1172"/>
      <c r="L51" s="1172"/>
      <c r="M51" s="1172"/>
      <c r="N51" s="1172"/>
      <c r="O51" s="1172"/>
      <c r="P51" s="1172"/>
      <c r="Q51" s="463"/>
      <c r="R51" s="449"/>
      <c r="S51" s="449"/>
      <c r="T51" s="450"/>
      <c r="U51" s="450"/>
      <c r="V51" s="473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158"/>
      <c r="BD51" s="158"/>
      <c r="BE51" s="158"/>
    </row>
    <row r="52" spans="3:57" s="61" customFormat="1" ht="10.5" customHeight="1">
      <c r="C52" s="442"/>
      <c r="D52" s="443"/>
      <c r="E52" s="443"/>
      <c r="F52" s="443"/>
      <c r="G52" s="443"/>
      <c r="H52" s="443"/>
      <c r="I52" s="444"/>
      <c r="J52" s="444"/>
      <c r="K52" s="444"/>
      <c r="L52" s="444"/>
      <c r="M52" s="444"/>
      <c r="N52" s="444"/>
      <c r="O52" s="444"/>
      <c r="P52" s="444"/>
      <c r="Q52" s="443"/>
      <c r="R52" s="1174"/>
      <c r="S52" s="1174"/>
      <c r="T52" s="1174"/>
      <c r="U52" s="1174"/>
      <c r="V52" s="474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152"/>
      <c r="BD52" s="152"/>
      <c r="BE52" s="152"/>
    </row>
    <row r="53" spans="3:21" ht="15">
      <c r="C53" s="213"/>
      <c r="D53" s="213"/>
      <c r="E53" s="213"/>
      <c r="F53" s="213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</row>
    <row r="54" spans="3:21" ht="15"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</row>
    <row r="55" spans="7:21" ht="15"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</row>
    <row r="56" spans="3:21" ht="15"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</row>
    <row r="57" spans="3:21" ht="15"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</row>
    <row r="58" spans="3:21" ht="15"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</row>
    <row r="59" spans="3:21" ht="15"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</row>
    <row r="60" spans="3:21" ht="15"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</row>
    <row r="61" spans="3:21" ht="15"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</row>
    <row r="62" spans="3:21" ht="15"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</row>
    <row r="63" spans="3:21" ht="15"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</row>
    <row r="64" spans="3:21" ht="15"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</row>
    <row r="65" spans="3:21" ht="15"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</row>
    <row r="66" spans="3:21" ht="15"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</row>
    <row r="67" spans="3:21" ht="15"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</row>
    <row r="68" spans="3:21" ht="15"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</row>
    <row r="69" spans="3:21" ht="15"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</row>
    <row r="70" spans="3:21" ht="15"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</row>
    <row r="71" spans="3:21" ht="15"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</row>
    <row r="72" spans="3:21" ht="15"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</row>
    <row r="73" spans="3:21" ht="15"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</row>
    <row r="74" spans="3:21" ht="15"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</row>
    <row r="75" spans="3:21" ht="15"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</row>
    <row r="76" spans="3:21" ht="15"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</row>
    <row r="77" spans="3:21" ht="15"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</row>
    <row r="78" spans="3:21" ht="15"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</row>
    <row r="79" spans="3:21" ht="15"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</row>
    <row r="80" spans="3:21" ht="15"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</row>
    <row r="81" spans="3:21" ht="15"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</row>
    <row r="82" spans="3:21" ht="15"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</row>
    <row r="83" spans="3:21" ht="15"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</row>
    <row r="84" spans="3:21" ht="15"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</row>
    <row r="85" spans="3:21" ht="15"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</row>
    <row r="86" spans="3:21" ht="15"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</row>
    <row r="87" spans="3:21" ht="15"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</row>
    <row r="88" spans="3:21" ht="15"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</row>
    <row r="89" spans="3:21" ht="15"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</row>
    <row r="90" spans="3:21" ht="15"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</row>
    <row r="91" spans="3:21" ht="15"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</row>
    <row r="92" spans="3:21" ht="15"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</row>
    <row r="93" spans="3:21" ht="15"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</row>
    <row r="94" spans="3:21" ht="15"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</row>
    <row r="95" spans="3:21" ht="15"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</row>
    <row r="96" spans="3:21" ht="15"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</row>
    <row r="97" spans="3:21" ht="15"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</row>
    <row r="98" spans="3:21" ht="15"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</row>
    <row r="99" spans="3:21" ht="15"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</row>
    <row r="100" spans="3:21" ht="15"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</row>
    <row r="101" spans="3:21" ht="15"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</row>
    <row r="102" spans="3:21" ht="15"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</row>
    <row r="103" spans="3:21" ht="15"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</row>
    <row r="104" spans="3:21" ht="15"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</row>
    <row r="105" spans="3:21" ht="15"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</row>
    <row r="106" spans="3:21" ht="15"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</row>
    <row r="107" spans="3:21" ht="15"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</row>
    <row r="108" spans="3:21" ht="15"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</row>
    <row r="109" spans="3:21" ht="15"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</row>
    <row r="110" spans="3:21" ht="15"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</row>
    <row r="111" spans="3:21" ht="15"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</row>
    <row r="112" spans="3:21" ht="15"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</row>
    <row r="113" spans="3:21" ht="15"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</row>
    <row r="114" spans="3:21" ht="15"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</row>
    <row r="115" spans="3:21" ht="15"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</row>
    <row r="116" spans="3:21" ht="15"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</row>
    <row r="117" spans="3:21" ht="15"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</row>
    <row r="118" spans="3:21" ht="15"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</row>
    <row r="119" spans="3:21" ht="15"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</row>
    <row r="120" spans="3:21" ht="15"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</row>
    <row r="121" spans="3:21" ht="15"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</row>
    <row r="122" spans="3:21" ht="15"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</row>
    <row r="123" spans="3:21" ht="15"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</row>
    <row r="124" spans="3:21" ht="15"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</row>
    <row r="125" spans="3:21" ht="15"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</row>
    <row r="126" spans="3:21" ht="15"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</row>
    <row r="127" spans="3:21" ht="15"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</row>
    <row r="128" spans="3:21" ht="15"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</row>
    <row r="129" spans="3:21" ht="15"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</row>
    <row r="130" spans="3:21" ht="15"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</row>
    <row r="131" spans="3:21" ht="15"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</row>
    <row r="132" spans="3:21" ht="15"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</row>
    <row r="133" spans="3:21" ht="15"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</row>
    <row r="134" spans="3:21" ht="15"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</row>
    <row r="135" spans="3:21" ht="15"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</row>
    <row r="136" spans="3:21" ht="15"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</row>
    <row r="137" spans="3:21" ht="15"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</row>
    <row r="138" spans="3:21" ht="15"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</row>
    <row r="139" spans="3:21" ht="15"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</row>
    <row r="140" spans="3:21" ht="15"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</row>
    <row r="141" spans="3:21" ht="15"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</row>
    <row r="142" spans="3:21" ht="15"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</row>
    <row r="143" spans="3:21" ht="15"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</row>
    <row r="144" spans="3:21" ht="15"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</row>
    <row r="145" spans="3:21" ht="15"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</row>
    <row r="146" spans="3:21" ht="15"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</row>
    <row r="147" spans="3:21" ht="15"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</row>
    <row r="148" spans="3:21" ht="15"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</row>
    <row r="149" spans="3:21" ht="15"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</row>
    <row r="150" spans="3:21" ht="15"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</row>
    <row r="151" spans="3:21" ht="15"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</row>
    <row r="152" spans="3:21" ht="15"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</row>
    <row r="153" spans="3:21" ht="15"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</row>
    <row r="154" spans="3:21" ht="15"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</row>
    <row r="155" spans="3:21" ht="15"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</row>
    <row r="156" spans="3:21" ht="15"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</row>
    <row r="157" spans="3:21" ht="15"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</row>
    <row r="158" spans="3:21" ht="15"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</row>
    <row r="159" spans="3:21" ht="15"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</row>
    <row r="160" spans="3:21" ht="15"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</row>
    <row r="161" spans="3:21" ht="15"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</row>
    <row r="162" spans="3:21" ht="15"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</row>
    <row r="163" spans="3:21" ht="15"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</row>
    <row r="164" spans="3:21" ht="15"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</row>
    <row r="165" spans="3:21" ht="15"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</row>
    <row r="166" spans="3:21" ht="15"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</row>
    <row r="167" spans="3:21" ht="15"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</row>
    <row r="168" spans="3:21" ht="15"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</row>
    <row r="169" spans="3:21" ht="15"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</row>
    <row r="170" spans="3:21" ht="15"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</row>
    <row r="171" spans="3:21" ht="15"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</row>
    <row r="172" spans="3:21" ht="15"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</row>
    <row r="173" spans="3:21" ht="15"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</row>
    <row r="174" spans="3:21" ht="15"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</row>
    <row r="175" spans="3:21" ht="15"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</row>
    <row r="176" spans="3:21" ht="15"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</row>
    <row r="177" spans="3:21" ht="15"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</row>
    <row r="178" spans="3:21" ht="15"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</row>
    <row r="179" spans="3:21" ht="15"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</row>
    <row r="180" spans="3:21" ht="15"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</row>
    <row r="181" spans="3:21" ht="15"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</row>
    <row r="182" spans="3:21" ht="15"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</row>
    <row r="183" spans="3:21" ht="15"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</row>
    <row r="184" spans="3:21" ht="15"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</row>
    <row r="185" spans="3:21" ht="15"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</row>
    <row r="186" spans="3:21" ht="15"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</row>
    <row r="187" spans="3:21" ht="15"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</row>
    <row r="188" spans="3:21" ht="15"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</row>
    <row r="189" spans="3:21" ht="15"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</row>
    <row r="190" spans="3:21" ht="15"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</row>
    <row r="191" spans="3:21" ht="15"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</row>
    <row r="192" spans="3:21" ht="15"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</row>
    <row r="193" spans="3:21" ht="15"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</row>
    <row r="194" spans="3:21" ht="15"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</row>
    <row r="195" spans="3:21" ht="15"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</row>
    <row r="196" spans="3:21" ht="15"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</row>
    <row r="197" spans="3:21" ht="15"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</row>
    <row r="198" spans="3:21" ht="15"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</row>
    <row r="199" spans="3:21" ht="15"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</row>
    <row r="200" spans="3:21" ht="15"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</row>
    <row r="201" spans="3:21" ht="15"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</row>
    <row r="202" spans="3:21" ht="15"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</row>
    <row r="203" spans="3:21" ht="15"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</row>
    <row r="204" spans="3:21" ht="15"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</row>
    <row r="205" spans="3:21" ht="15"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</row>
    <row r="206" spans="3:21" ht="15"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</row>
    <row r="207" spans="3:21" ht="15"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</row>
    <row r="208" spans="3:21" ht="15"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</row>
    <row r="209" spans="3:21" ht="15"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</row>
    <row r="210" spans="3:21" ht="15"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</row>
    <row r="211" spans="3:21" ht="15"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</row>
    <row r="212" spans="3:21" ht="15"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</row>
    <row r="213" spans="3:21" ht="15"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</row>
    <row r="214" spans="3:21" ht="15"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</row>
    <row r="215" spans="3:21" ht="15"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</row>
    <row r="216" spans="3:21" ht="15"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</row>
    <row r="217" spans="3:21" ht="15"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</row>
    <row r="218" spans="3:21" ht="15"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</row>
    <row r="219" spans="3:21" ht="15"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</row>
    <row r="220" spans="3:21" ht="15"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</row>
    <row r="221" spans="3:21" ht="15">
      <c r="C221" s="212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</row>
    <row r="222" spans="3:21" ht="15"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</row>
    <row r="223" spans="3:21" ht="15"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</row>
    <row r="224" spans="3:21" ht="15"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</row>
    <row r="225" spans="3:21" ht="15"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</row>
    <row r="226" spans="3:21" ht="15"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</row>
    <row r="227" spans="3:21" ht="15"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</row>
    <row r="228" spans="3:21" ht="15"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</row>
    <row r="229" spans="3:21" ht="15"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</row>
    <row r="230" spans="3:21" ht="15">
      <c r="C230" s="212"/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</row>
    <row r="231" spans="3:21" ht="15"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</row>
    <row r="232" spans="3:21" ht="15"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</row>
    <row r="233" spans="3:21" ht="15"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</row>
    <row r="234" spans="3:21" ht="15"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</row>
    <row r="235" spans="3:21" ht="15">
      <c r="C235" s="212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</row>
    <row r="236" spans="3:21" ht="15">
      <c r="C236" s="212"/>
      <c r="D236" s="212"/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</row>
    <row r="237" spans="3:21" ht="15"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</row>
    <row r="238" spans="3:21" ht="15"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</row>
    <row r="239" spans="3:21" ht="15">
      <c r="C239" s="212"/>
      <c r="D239" s="212"/>
      <c r="E239" s="212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</row>
    <row r="240" spans="3:21" ht="15"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</row>
    <row r="241" spans="3:21" ht="15"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</row>
    <row r="242" spans="3:21" ht="15">
      <c r="C242" s="212"/>
      <c r="D242" s="212"/>
      <c r="E242" s="212"/>
      <c r="F242" s="212"/>
      <c r="G242" s="212"/>
      <c r="H242" s="212"/>
      <c r="I242" s="212"/>
      <c r="J242" s="212"/>
      <c r="K242" s="212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</row>
    <row r="243" spans="3:21" ht="15"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</row>
    <row r="244" spans="3:21" ht="15">
      <c r="C244" s="212"/>
      <c r="D244" s="212"/>
      <c r="E244" s="212"/>
      <c r="F244" s="212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</row>
    <row r="245" spans="3:21" ht="15"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</row>
    <row r="246" spans="3:21" ht="15">
      <c r="C246" s="212"/>
      <c r="D246" s="212"/>
      <c r="E246" s="212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</row>
    <row r="247" spans="3:21" ht="15"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</row>
    <row r="248" spans="3:21" ht="15">
      <c r="C248" s="212"/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</row>
    <row r="249" spans="3:21" ht="15">
      <c r="C249" s="212"/>
      <c r="D249" s="212"/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</row>
    <row r="250" spans="3:21" ht="15"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</row>
    <row r="251" spans="3:21" ht="15"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</row>
    <row r="252" spans="3:21" ht="15"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</row>
    <row r="253" spans="3:21" ht="15"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</row>
    <row r="254" spans="3:21" ht="15"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</row>
    <row r="255" spans="3:21" ht="15">
      <c r="C255" s="212"/>
      <c r="D255" s="212"/>
      <c r="E255" s="212"/>
      <c r="F255" s="212"/>
      <c r="G255" s="212"/>
      <c r="H255" s="212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</row>
    <row r="256" spans="3:21" ht="15"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</row>
    <row r="257" spans="3:21" ht="15">
      <c r="C257" s="212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</row>
    <row r="258" spans="3:21" ht="15">
      <c r="C258" s="212"/>
      <c r="D258" s="212"/>
      <c r="E258" s="212"/>
      <c r="F258" s="212"/>
      <c r="G258" s="212"/>
      <c r="H258" s="212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</row>
    <row r="259" spans="3:21" ht="15">
      <c r="C259" s="212"/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</row>
    <row r="260" spans="3:21" ht="15">
      <c r="C260" s="212"/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</row>
    <row r="261" spans="3:21" ht="15">
      <c r="C261" s="212"/>
      <c r="D261" s="212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</row>
    <row r="262" spans="3:21" ht="15">
      <c r="C262" s="212"/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</row>
    <row r="263" spans="3:21" ht="15"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</row>
    <row r="264" spans="3:21" ht="15">
      <c r="C264" s="212"/>
      <c r="D264" s="212"/>
      <c r="E264" s="212"/>
      <c r="F264" s="212"/>
      <c r="G264" s="212"/>
      <c r="H264" s="212"/>
      <c r="I264" s="212"/>
      <c r="J264" s="212"/>
      <c r="K264" s="212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</row>
    <row r="265" spans="3:21" ht="15"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</row>
    <row r="266" spans="3:21" ht="15"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</row>
    <row r="267" spans="3:21" ht="15">
      <c r="C267" s="212"/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</row>
    <row r="268" spans="3:21" ht="15">
      <c r="C268" s="212"/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</row>
    <row r="269" spans="3:21" ht="15">
      <c r="C269" s="212"/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</row>
    <row r="270" spans="3:21" ht="15"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</row>
    <row r="271" spans="3:21" ht="15">
      <c r="C271" s="212"/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</row>
    <row r="272" spans="3:21" ht="15">
      <c r="C272" s="212"/>
      <c r="D272" s="212"/>
      <c r="E272" s="212"/>
      <c r="F272" s="212"/>
      <c r="G272" s="212"/>
      <c r="H272" s="212"/>
      <c r="I272" s="212"/>
      <c r="J272" s="212"/>
      <c r="K272" s="212"/>
      <c r="L272" s="212"/>
      <c r="M272" s="212"/>
      <c r="N272" s="212"/>
      <c r="O272" s="212"/>
      <c r="P272" s="212"/>
      <c r="Q272" s="212"/>
      <c r="R272" s="212"/>
      <c r="S272" s="212"/>
      <c r="T272" s="212"/>
      <c r="U272" s="212"/>
    </row>
    <row r="273" spans="3:21" ht="15"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2"/>
      <c r="Q273" s="212"/>
      <c r="R273" s="212"/>
      <c r="S273" s="212"/>
      <c r="T273" s="212"/>
      <c r="U273" s="212"/>
    </row>
    <row r="274" spans="3:21" ht="15"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</row>
    <row r="275" spans="3:21" ht="15"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</row>
    <row r="276" spans="3:21" ht="15">
      <c r="C276" s="212"/>
      <c r="D276" s="212"/>
      <c r="E276" s="212"/>
      <c r="F276" s="212"/>
      <c r="G276" s="212"/>
      <c r="H276" s="212"/>
      <c r="I276" s="212"/>
      <c r="J276" s="212"/>
      <c r="K276" s="212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</row>
    <row r="277" spans="3:21" ht="15"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</row>
    <row r="278" spans="3:21" ht="15"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</row>
    <row r="279" spans="3:21" ht="15">
      <c r="C279" s="212"/>
      <c r="D279" s="212"/>
      <c r="E279" s="212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</row>
    <row r="280" spans="3:21" ht="15">
      <c r="C280" s="212"/>
      <c r="D280" s="212"/>
      <c r="E280" s="212"/>
      <c r="F280" s="212"/>
      <c r="G280" s="212"/>
      <c r="H280" s="212"/>
      <c r="I280" s="212"/>
      <c r="J280" s="212"/>
      <c r="K280" s="212"/>
      <c r="L280" s="212"/>
      <c r="M280" s="212"/>
      <c r="N280" s="212"/>
      <c r="O280" s="212"/>
      <c r="P280" s="212"/>
      <c r="Q280" s="212"/>
      <c r="R280" s="212"/>
      <c r="S280" s="212"/>
      <c r="T280" s="212"/>
      <c r="U280" s="212"/>
    </row>
    <row r="281" spans="3:21" ht="15"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</row>
    <row r="282" spans="3:21" ht="15">
      <c r="C282" s="212"/>
      <c r="D282" s="212"/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</row>
    <row r="283" spans="3:21" ht="15"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</row>
    <row r="284" spans="3:21" ht="15"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</row>
    <row r="285" spans="3:21" ht="15">
      <c r="C285" s="212"/>
      <c r="D285" s="212"/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</row>
    <row r="286" spans="3:21" ht="15"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</row>
    <row r="287" spans="3:21" ht="15">
      <c r="C287" s="212"/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</row>
    <row r="288" spans="3:21" ht="15"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212"/>
      <c r="Q288" s="212"/>
      <c r="R288" s="212"/>
      <c r="S288" s="212"/>
      <c r="T288" s="212"/>
      <c r="U288" s="212"/>
    </row>
    <row r="289" spans="3:21" ht="15"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</row>
    <row r="290" spans="3:21" ht="15">
      <c r="C290" s="212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  <c r="P290" s="212"/>
      <c r="Q290" s="212"/>
      <c r="R290" s="212"/>
      <c r="S290" s="212"/>
      <c r="T290" s="212"/>
      <c r="U290" s="212"/>
    </row>
    <row r="291" spans="3:21" ht="15"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2"/>
      <c r="O291" s="212"/>
      <c r="P291" s="212"/>
      <c r="Q291" s="212"/>
      <c r="R291" s="212"/>
      <c r="S291" s="212"/>
      <c r="T291" s="212"/>
      <c r="U291" s="212"/>
    </row>
    <row r="292" spans="3:21" ht="15"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</row>
    <row r="293" spans="3:21" ht="15">
      <c r="C293" s="212"/>
      <c r="D293" s="212"/>
      <c r="E293" s="212"/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</row>
    <row r="294" spans="3:21" ht="15">
      <c r="C294" s="212"/>
      <c r="D294" s="212"/>
      <c r="E294" s="212"/>
      <c r="F294" s="212"/>
      <c r="G294" s="212"/>
      <c r="H294" s="212"/>
      <c r="I294" s="212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</row>
    <row r="295" spans="3:21" ht="15"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</row>
    <row r="296" spans="3:21" ht="15">
      <c r="C296" s="212"/>
      <c r="D296" s="212"/>
      <c r="E296" s="212"/>
      <c r="F296" s="212"/>
      <c r="G296" s="212"/>
      <c r="H296" s="212"/>
      <c r="I296" s="212"/>
      <c r="J296" s="212"/>
      <c r="K296" s="212"/>
      <c r="L296" s="212"/>
      <c r="M296" s="212"/>
      <c r="N296" s="212"/>
      <c r="O296" s="212"/>
      <c r="P296" s="212"/>
      <c r="Q296" s="212"/>
      <c r="R296" s="212"/>
      <c r="S296" s="212"/>
      <c r="T296" s="212"/>
      <c r="U296" s="212"/>
    </row>
    <row r="297" spans="3:21" ht="15">
      <c r="C297" s="212"/>
      <c r="D297" s="212"/>
      <c r="E297" s="212"/>
      <c r="F297" s="212"/>
      <c r="G297" s="212"/>
      <c r="H297" s="212"/>
      <c r="I297" s="212"/>
      <c r="J297" s="212"/>
      <c r="K297" s="212"/>
      <c r="L297" s="212"/>
      <c r="M297" s="212"/>
      <c r="N297" s="212"/>
      <c r="O297" s="212"/>
      <c r="P297" s="212"/>
      <c r="Q297" s="212"/>
      <c r="R297" s="212"/>
      <c r="S297" s="212"/>
      <c r="T297" s="212"/>
      <c r="U297" s="212"/>
    </row>
    <row r="298" spans="3:21" ht="15">
      <c r="C298" s="212"/>
      <c r="D298" s="212"/>
      <c r="E298" s="212"/>
      <c r="F298" s="212"/>
      <c r="G298" s="212"/>
      <c r="H298" s="212"/>
      <c r="I298" s="212"/>
      <c r="J298" s="212"/>
      <c r="K298" s="212"/>
      <c r="L298" s="212"/>
      <c r="M298" s="212"/>
      <c r="N298" s="212"/>
      <c r="O298" s="212"/>
      <c r="P298" s="212"/>
      <c r="Q298" s="212"/>
      <c r="R298" s="212"/>
      <c r="S298" s="212"/>
      <c r="T298" s="212"/>
      <c r="U298" s="212"/>
    </row>
    <row r="299" spans="3:21" ht="15">
      <c r="C299" s="212"/>
      <c r="D299" s="212"/>
      <c r="E299" s="212"/>
      <c r="F299" s="212"/>
      <c r="G299" s="212"/>
      <c r="H299" s="212"/>
      <c r="I299" s="212"/>
      <c r="J299" s="212"/>
      <c r="K299" s="212"/>
      <c r="L299" s="212"/>
      <c r="M299" s="212"/>
      <c r="N299" s="212"/>
      <c r="O299" s="212"/>
      <c r="P299" s="212"/>
      <c r="Q299" s="212"/>
      <c r="R299" s="212"/>
      <c r="S299" s="212"/>
      <c r="T299" s="212"/>
      <c r="U299" s="212"/>
    </row>
    <row r="300" spans="3:21" ht="15"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  <c r="M300" s="212"/>
      <c r="N300" s="212"/>
      <c r="O300" s="212"/>
      <c r="P300" s="212"/>
      <c r="Q300" s="212"/>
      <c r="R300" s="212"/>
      <c r="S300" s="212"/>
      <c r="T300" s="212"/>
      <c r="U300" s="212"/>
    </row>
    <row r="301" spans="3:21" ht="15"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  <c r="M301" s="212"/>
      <c r="N301" s="212"/>
      <c r="O301" s="212"/>
      <c r="P301" s="212"/>
      <c r="Q301" s="212"/>
      <c r="R301" s="212"/>
      <c r="S301" s="212"/>
      <c r="T301" s="212"/>
      <c r="U301" s="212"/>
    </row>
    <row r="302" spans="3:21" ht="15">
      <c r="C302" s="212"/>
      <c r="D302" s="212"/>
      <c r="E302" s="212"/>
      <c r="F302" s="212"/>
      <c r="G302" s="212"/>
      <c r="H302" s="212"/>
      <c r="I302" s="212"/>
      <c r="J302" s="212"/>
      <c r="K302" s="212"/>
      <c r="L302" s="212"/>
      <c r="M302" s="212"/>
      <c r="N302" s="212"/>
      <c r="O302" s="212"/>
      <c r="P302" s="212"/>
      <c r="Q302" s="212"/>
      <c r="R302" s="212"/>
      <c r="S302" s="212"/>
      <c r="T302" s="212"/>
      <c r="U302" s="212"/>
    </row>
    <row r="303" spans="3:21" ht="15">
      <c r="C303" s="212"/>
      <c r="D303" s="212"/>
      <c r="E303" s="212"/>
      <c r="F303" s="212"/>
      <c r="G303" s="212"/>
      <c r="H303" s="212"/>
      <c r="I303" s="212"/>
      <c r="J303" s="212"/>
      <c r="K303" s="212"/>
      <c r="L303" s="212"/>
      <c r="M303" s="212"/>
      <c r="N303" s="212"/>
      <c r="O303" s="212"/>
      <c r="P303" s="212"/>
      <c r="Q303" s="212"/>
      <c r="R303" s="212"/>
      <c r="S303" s="212"/>
      <c r="T303" s="212"/>
      <c r="U303" s="212"/>
    </row>
    <row r="304" spans="3:21" ht="15">
      <c r="C304" s="212"/>
      <c r="D304" s="212"/>
      <c r="E304" s="212"/>
      <c r="F304" s="212"/>
      <c r="G304" s="212"/>
      <c r="H304" s="212"/>
      <c r="I304" s="212"/>
      <c r="J304" s="212"/>
      <c r="K304" s="212"/>
      <c r="L304" s="212"/>
      <c r="M304" s="212"/>
      <c r="N304" s="212"/>
      <c r="O304" s="212"/>
      <c r="P304" s="212"/>
      <c r="Q304" s="212"/>
      <c r="R304" s="212"/>
      <c r="S304" s="212"/>
      <c r="T304" s="212"/>
      <c r="U304" s="212"/>
    </row>
    <row r="305" spans="3:21" ht="15">
      <c r="C305" s="212"/>
      <c r="D305" s="212"/>
      <c r="E305" s="212"/>
      <c r="F305" s="212"/>
      <c r="G305" s="212"/>
      <c r="H305" s="212"/>
      <c r="I305" s="212"/>
      <c r="J305" s="212"/>
      <c r="K305" s="212"/>
      <c r="L305" s="212"/>
      <c r="M305" s="212"/>
      <c r="N305" s="212"/>
      <c r="O305" s="212"/>
      <c r="P305" s="212"/>
      <c r="Q305" s="212"/>
      <c r="R305" s="212"/>
      <c r="S305" s="212"/>
      <c r="T305" s="212"/>
      <c r="U305" s="212"/>
    </row>
    <row r="306" spans="3:21" ht="15"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  <c r="M306" s="212"/>
      <c r="N306" s="212"/>
      <c r="O306" s="212"/>
      <c r="P306" s="212"/>
      <c r="Q306" s="212"/>
      <c r="R306" s="212"/>
      <c r="S306" s="212"/>
      <c r="T306" s="212"/>
      <c r="U306" s="212"/>
    </row>
    <row r="307" spans="3:21" ht="15">
      <c r="C307" s="212"/>
      <c r="D307" s="212"/>
      <c r="E307" s="212"/>
      <c r="F307" s="212"/>
      <c r="G307" s="212"/>
      <c r="H307" s="212"/>
      <c r="I307" s="212"/>
      <c r="J307" s="212"/>
      <c r="K307" s="212"/>
      <c r="L307" s="212"/>
      <c r="M307" s="212"/>
      <c r="N307" s="212"/>
      <c r="O307" s="212"/>
      <c r="P307" s="212"/>
      <c r="Q307" s="212"/>
      <c r="R307" s="212"/>
      <c r="S307" s="212"/>
      <c r="T307" s="212"/>
      <c r="U307" s="212"/>
    </row>
    <row r="308" spans="3:21" ht="15">
      <c r="C308" s="212"/>
      <c r="D308" s="212"/>
      <c r="E308" s="212"/>
      <c r="F308" s="212"/>
      <c r="G308" s="212"/>
      <c r="H308" s="212"/>
      <c r="I308" s="212"/>
      <c r="J308" s="212"/>
      <c r="K308" s="212"/>
      <c r="L308" s="212"/>
      <c r="M308" s="212"/>
      <c r="N308" s="212"/>
      <c r="O308" s="212"/>
      <c r="P308" s="212"/>
      <c r="Q308" s="212"/>
      <c r="R308" s="212"/>
      <c r="S308" s="212"/>
      <c r="T308" s="212"/>
      <c r="U308" s="212"/>
    </row>
    <row r="309" spans="3:21" ht="15">
      <c r="C309" s="212"/>
      <c r="D309" s="212"/>
      <c r="E309" s="212"/>
      <c r="F309" s="212"/>
      <c r="G309" s="212"/>
      <c r="H309" s="212"/>
      <c r="I309" s="212"/>
      <c r="J309" s="212"/>
      <c r="K309" s="212"/>
      <c r="L309" s="212"/>
      <c r="M309" s="212"/>
      <c r="N309" s="212"/>
      <c r="O309" s="212"/>
      <c r="P309" s="212"/>
      <c r="Q309" s="212"/>
      <c r="R309" s="212"/>
      <c r="S309" s="212"/>
      <c r="T309" s="212"/>
      <c r="U309" s="212"/>
    </row>
    <row r="310" spans="3:21" ht="15">
      <c r="C310" s="212"/>
      <c r="D310" s="212"/>
      <c r="E310" s="212"/>
      <c r="F310" s="212"/>
      <c r="G310" s="212"/>
      <c r="H310" s="212"/>
      <c r="I310" s="212"/>
      <c r="J310" s="212"/>
      <c r="K310" s="212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</row>
    <row r="311" spans="3:21" ht="15">
      <c r="C311" s="212"/>
      <c r="D311" s="212"/>
      <c r="E311" s="212"/>
      <c r="F311" s="212"/>
      <c r="G311" s="212"/>
      <c r="H311" s="212"/>
      <c r="I311" s="212"/>
      <c r="J311" s="212"/>
      <c r="K311" s="212"/>
      <c r="L311" s="212"/>
      <c r="M311" s="212"/>
      <c r="N311" s="212"/>
      <c r="O311" s="212"/>
      <c r="P311" s="212"/>
      <c r="Q311" s="212"/>
      <c r="R311" s="212"/>
      <c r="S311" s="212"/>
      <c r="T311" s="212"/>
      <c r="U311" s="212"/>
    </row>
    <row r="312" spans="3:21" ht="15">
      <c r="C312" s="212"/>
      <c r="D312" s="212"/>
      <c r="E312" s="212"/>
      <c r="F312" s="212"/>
      <c r="G312" s="212"/>
      <c r="H312" s="212"/>
      <c r="I312" s="212"/>
      <c r="J312" s="212"/>
      <c r="K312" s="212"/>
      <c r="L312" s="212"/>
      <c r="M312" s="212"/>
      <c r="N312" s="212"/>
      <c r="O312" s="212"/>
      <c r="P312" s="212"/>
      <c r="Q312" s="212"/>
      <c r="R312" s="212"/>
      <c r="S312" s="212"/>
      <c r="T312" s="212"/>
      <c r="U312" s="212"/>
    </row>
    <row r="313" spans="3:21" ht="15">
      <c r="C313" s="212"/>
      <c r="D313" s="212"/>
      <c r="E313" s="212"/>
      <c r="F313" s="212"/>
      <c r="G313" s="212"/>
      <c r="H313" s="212"/>
      <c r="I313" s="212"/>
      <c r="J313" s="212"/>
      <c r="K313" s="212"/>
      <c r="L313" s="212"/>
      <c r="M313" s="212"/>
      <c r="N313" s="212"/>
      <c r="O313" s="212"/>
      <c r="P313" s="212"/>
      <c r="Q313" s="212"/>
      <c r="R313" s="212"/>
      <c r="S313" s="212"/>
      <c r="T313" s="212"/>
      <c r="U313" s="212"/>
    </row>
    <row r="314" spans="3:21" ht="15">
      <c r="C314" s="212"/>
      <c r="D314" s="212"/>
      <c r="E314" s="212"/>
      <c r="F314" s="212"/>
      <c r="G314" s="212"/>
      <c r="H314" s="212"/>
      <c r="I314" s="212"/>
      <c r="J314" s="212"/>
      <c r="K314" s="212"/>
      <c r="L314" s="212"/>
      <c r="M314" s="212"/>
      <c r="N314" s="212"/>
      <c r="O314" s="212"/>
      <c r="P314" s="212"/>
      <c r="Q314" s="212"/>
      <c r="R314" s="212"/>
      <c r="S314" s="212"/>
      <c r="T314" s="212"/>
      <c r="U314" s="212"/>
    </row>
    <row r="315" spans="3:21" ht="15">
      <c r="C315" s="212"/>
      <c r="D315" s="212"/>
      <c r="E315" s="212"/>
      <c r="F315" s="212"/>
      <c r="G315" s="212"/>
      <c r="H315" s="212"/>
      <c r="I315" s="212"/>
      <c r="J315" s="212"/>
      <c r="K315" s="212"/>
      <c r="L315" s="212"/>
      <c r="M315" s="212"/>
      <c r="N315" s="212"/>
      <c r="O315" s="212"/>
      <c r="P315" s="212"/>
      <c r="Q315" s="212"/>
      <c r="R315" s="212"/>
      <c r="S315" s="212"/>
      <c r="T315" s="212"/>
      <c r="U315" s="212"/>
    </row>
    <row r="316" spans="3:21" ht="15">
      <c r="C316" s="212"/>
      <c r="D316" s="212"/>
      <c r="E316" s="212"/>
      <c r="F316" s="212"/>
      <c r="G316" s="212"/>
      <c r="H316" s="212"/>
      <c r="I316" s="212"/>
      <c r="J316" s="212"/>
      <c r="K316" s="212"/>
      <c r="L316" s="212"/>
      <c r="M316" s="212"/>
      <c r="N316" s="212"/>
      <c r="O316" s="212"/>
      <c r="P316" s="212"/>
      <c r="Q316" s="212"/>
      <c r="R316" s="212"/>
      <c r="S316" s="212"/>
      <c r="T316" s="212"/>
      <c r="U316" s="212"/>
    </row>
    <row r="317" spans="3:21" ht="15">
      <c r="C317" s="212"/>
      <c r="D317" s="212"/>
      <c r="E317" s="212"/>
      <c r="F317" s="212"/>
      <c r="G317" s="212"/>
      <c r="H317" s="212"/>
      <c r="I317" s="212"/>
      <c r="J317" s="212"/>
      <c r="K317" s="212"/>
      <c r="L317" s="212"/>
      <c r="M317" s="212"/>
      <c r="N317" s="212"/>
      <c r="O317" s="212"/>
      <c r="P317" s="212"/>
      <c r="Q317" s="212"/>
      <c r="R317" s="212"/>
      <c r="S317" s="212"/>
      <c r="T317" s="212"/>
      <c r="U317" s="212"/>
    </row>
    <row r="318" spans="3:21" ht="15">
      <c r="C318" s="212"/>
      <c r="D318" s="212"/>
      <c r="E318" s="212"/>
      <c r="F318" s="212"/>
      <c r="G318" s="212"/>
      <c r="H318" s="212"/>
      <c r="I318" s="212"/>
      <c r="J318" s="212"/>
      <c r="K318" s="212"/>
      <c r="L318" s="212"/>
      <c r="M318" s="212"/>
      <c r="N318" s="212"/>
      <c r="O318" s="212"/>
      <c r="P318" s="212"/>
      <c r="Q318" s="212"/>
      <c r="R318" s="212"/>
      <c r="S318" s="212"/>
      <c r="T318" s="212"/>
      <c r="U318" s="212"/>
    </row>
    <row r="319" spans="3:21" ht="15">
      <c r="C319" s="212"/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  <c r="N319" s="212"/>
      <c r="O319" s="212"/>
      <c r="P319" s="212"/>
      <c r="Q319" s="212"/>
      <c r="R319" s="212"/>
      <c r="S319" s="212"/>
      <c r="T319" s="212"/>
      <c r="U319" s="212"/>
    </row>
    <row r="320" spans="3:21" ht="15">
      <c r="C320" s="212"/>
      <c r="D320" s="212"/>
      <c r="E320" s="212"/>
      <c r="F320" s="212"/>
      <c r="G320" s="212"/>
      <c r="H320" s="212"/>
      <c r="I320" s="212"/>
      <c r="J320" s="212"/>
      <c r="K320" s="212"/>
      <c r="L320" s="212"/>
      <c r="M320" s="212"/>
      <c r="N320" s="212"/>
      <c r="O320" s="212"/>
      <c r="P320" s="212"/>
      <c r="Q320" s="212"/>
      <c r="R320" s="212"/>
      <c r="S320" s="212"/>
      <c r="T320" s="212"/>
      <c r="U320" s="212"/>
    </row>
    <row r="321" spans="3:21" ht="15">
      <c r="C321" s="212"/>
      <c r="D321" s="212"/>
      <c r="E321" s="212"/>
      <c r="F321" s="212"/>
      <c r="G321" s="212"/>
      <c r="H321" s="212"/>
      <c r="I321" s="212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2"/>
      <c r="U321" s="212"/>
    </row>
    <row r="322" spans="3:21" ht="15">
      <c r="C322" s="212"/>
      <c r="D322" s="212"/>
      <c r="E322" s="212"/>
      <c r="F322" s="212"/>
      <c r="G322" s="212"/>
      <c r="H322" s="212"/>
      <c r="I322" s="212"/>
      <c r="J322" s="212"/>
      <c r="K322" s="212"/>
      <c r="L322" s="212"/>
      <c r="M322" s="212"/>
      <c r="N322" s="212"/>
      <c r="O322" s="212"/>
      <c r="P322" s="212"/>
      <c r="Q322" s="212"/>
      <c r="R322" s="212"/>
      <c r="S322" s="212"/>
      <c r="T322" s="212"/>
      <c r="U322" s="212"/>
    </row>
    <row r="323" spans="3:21" ht="15">
      <c r="C323" s="212"/>
      <c r="D323" s="212"/>
      <c r="E323" s="212"/>
      <c r="F323" s="212"/>
      <c r="G323" s="212"/>
      <c r="H323" s="212"/>
      <c r="I323" s="212"/>
      <c r="J323" s="212"/>
      <c r="K323" s="212"/>
      <c r="L323" s="212"/>
      <c r="M323" s="212"/>
      <c r="N323" s="212"/>
      <c r="O323" s="212"/>
      <c r="P323" s="212"/>
      <c r="Q323" s="212"/>
      <c r="R323" s="212"/>
      <c r="S323" s="212"/>
      <c r="T323" s="212"/>
      <c r="U323" s="212"/>
    </row>
    <row r="324" spans="3:21" ht="15">
      <c r="C324" s="212"/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  <c r="Q324" s="212"/>
      <c r="R324" s="212"/>
      <c r="S324" s="212"/>
      <c r="T324" s="212"/>
      <c r="U324" s="212"/>
    </row>
    <row r="325" spans="3:21" ht="15">
      <c r="C325" s="212"/>
      <c r="D325" s="212"/>
      <c r="E325" s="212"/>
      <c r="F325" s="212"/>
      <c r="G325" s="212"/>
      <c r="H325" s="212"/>
      <c r="I325" s="212"/>
      <c r="J325" s="212"/>
      <c r="K325" s="212"/>
      <c r="L325" s="212"/>
      <c r="M325" s="212"/>
      <c r="N325" s="212"/>
      <c r="O325" s="212"/>
      <c r="P325" s="212"/>
      <c r="Q325" s="212"/>
      <c r="R325" s="212"/>
      <c r="S325" s="212"/>
      <c r="T325" s="212"/>
      <c r="U325" s="212"/>
    </row>
    <row r="326" spans="3:21" ht="15">
      <c r="C326" s="212"/>
      <c r="D326" s="212"/>
      <c r="E326" s="212"/>
      <c r="F326" s="212"/>
      <c r="G326" s="212"/>
      <c r="H326" s="212"/>
      <c r="I326" s="212"/>
      <c r="J326" s="212"/>
      <c r="K326" s="212"/>
      <c r="L326" s="212"/>
      <c r="M326" s="212"/>
      <c r="N326" s="212"/>
      <c r="O326" s="212"/>
      <c r="P326" s="212"/>
      <c r="Q326" s="212"/>
      <c r="R326" s="212"/>
      <c r="S326" s="212"/>
      <c r="T326" s="212"/>
      <c r="U326" s="212"/>
    </row>
    <row r="327" spans="3:21" ht="15">
      <c r="C327" s="212"/>
      <c r="D327" s="212"/>
      <c r="E327" s="212"/>
      <c r="F327" s="212"/>
      <c r="G327" s="212"/>
      <c r="H327" s="212"/>
      <c r="I327" s="212"/>
      <c r="J327" s="212"/>
      <c r="K327" s="212"/>
      <c r="L327" s="212"/>
      <c r="M327" s="212"/>
      <c r="N327" s="212"/>
      <c r="O327" s="212"/>
      <c r="P327" s="212"/>
      <c r="Q327" s="212"/>
      <c r="R327" s="212"/>
      <c r="S327" s="212"/>
      <c r="T327" s="212"/>
      <c r="U327" s="212"/>
    </row>
    <row r="328" spans="3:21" ht="15">
      <c r="C328" s="212"/>
      <c r="D328" s="212"/>
      <c r="E328" s="212"/>
      <c r="F328" s="212"/>
      <c r="G328" s="212"/>
      <c r="H328" s="212"/>
      <c r="I328" s="212"/>
      <c r="J328" s="212"/>
      <c r="K328" s="212"/>
      <c r="L328" s="212"/>
      <c r="M328" s="212"/>
      <c r="N328" s="212"/>
      <c r="O328" s="212"/>
      <c r="P328" s="212"/>
      <c r="Q328" s="212"/>
      <c r="R328" s="212"/>
      <c r="S328" s="212"/>
      <c r="T328" s="212"/>
      <c r="U328" s="212"/>
    </row>
    <row r="329" spans="3:21" ht="15">
      <c r="C329" s="212"/>
      <c r="D329" s="212"/>
      <c r="E329" s="212"/>
      <c r="F329" s="212"/>
      <c r="G329" s="212"/>
      <c r="H329" s="212"/>
      <c r="I329" s="212"/>
      <c r="J329" s="212"/>
      <c r="K329" s="212"/>
      <c r="L329" s="212"/>
      <c r="M329" s="212"/>
      <c r="N329" s="212"/>
      <c r="O329" s="212"/>
      <c r="P329" s="212"/>
      <c r="Q329" s="212"/>
      <c r="R329" s="212"/>
      <c r="S329" s="212"/>
      <c r="T329" s="212"/>
      <c r="U329" s="212"/>
    </row>
    <row r="330" spans="3:21" ht="15">
      <c r="C330" s="212"/>
      <c r="D330" s="212"/>
      <c r="E330" s="212"/>
      <c r="F330" s="212"/>
      <c r="G330" s="212"/>
      <c r="H330" s="212"/>
      <c r="I330" s="212"/>
      <c r="J330" s="212"/>
      <c r="K330" s="212"/>
      <c r="L330" s="212"/>
      <c r="M330" s="212"/>
      <c r="N330" s="212"/>
      <c r="O330" s="212"/>
      <c r="P330" s="212"/>
      <c r="Q330" s="212"/>
      <c r="R330" s="212"/>
      <c r="S330" s="212"/>
      <c r="T330" s="212"/>
      <c r="U330" s="212"/>
    </row>
    <row r="331" spans="3:21" ht="15">
      <c r="C331" s="212"/>
      <c r="D331" s="212"/>
      <c r="E331" s="212"/>
      <c r="F331" s="212"/>
      <c r="G331" s="212"/>
      <c r="H331" s="212"/>
      <c r="I331" s="212"/>
      <c r="J331" s="212"/>
      <c r="K331" s="212"/>
      <c r="L331" s="212"/>
      <c r="M331" s="212"/>
      <c r="N331" s="212"/>
      <c r="O331" s="212"/>
      <c r="P331" s="212"/>
      <c r="Q331" s="212"/>
      <c r="R331" s="212"/>
      <c r="S331" s="212"/>
      <c r="T331" s="212"/>
      <c r="U331" s="212"/>
    </row>
    <row r="332" spans="3:21" ht="15">
      <c r="C332" s="212"/>
      <c r="D332" s="212"/>
      <c r="E332" s="212"/>
      <c r="F332" s="212"/>
      <c r="G332" s="212"/>
      <c r="H332" s="212"/>
      <c r="I332" s="212"/>
      <c r="J332" s="212"/>
      <c r="K332" s="212"/>
      <c r="L332" s="212"/>
      <c r="M332" s="212"/>
      <c r="N332" s="212"/>
      <c r="O332" s="212"/>
      <c r="P332" s="212"/>
      <c r="Q332" s="212"/>
      <c r="R332" s="212"/>
      <c r="S332" s="212"/>
      <c r="T332" s="212"/>
      <c r="U332" s="212"/>
    </row>
    <row r="333" spans="3:21" ht="15">
      <c r="C333" s="212"/>
      <c r="D333" s="212"/>
      <c r="E333" s="212"/>
      <c r="F333" s="212"/>
      <c r="G333" s="212"/>
      <c r="H333" s="212"/>
      <c r="I333" s="212"/>
      <c r="J333" s="212"/>
      <c r="K333" s="212"/>
      <c r="L333" s="212"/>
      <c r="M333" s="212"/>
      <c r="N333" s="212"/>
      <c r="O333" s="212"/>
      <c r="P333" s="212"/>
      <c r="Q333" s="212"/>
      <c r="R333" s="212"/>
      <c r="S333" s="212"/>
      <c r="T333" s="212"/>
      <c r="U333" s="212"/>
    </row>
    <row r="334" spans="3:21" ht="15">
      <c r="C334" s="212"/>
      <c r="D334" s="212"/>
      <c r="E334" s="212"/>
      <c r="F334" s="212"/>
      <c r="G334" s="212"/>
      <c r="H334" s="212"/>
      <c r="I334" s="212"/>
      <c r="J334" s="212"/>
      <c r="K334" s="212"/>
      <c r="L334" s="212"/>
      <c r="M334" s="212"/>
      <c r="N334" s="212"/>
      <c r="O334" s="212"/>
      <c r="P334" s="212"/>
      <c r="Q334" s="212"/>
      <c r="R334" s="212"/>
      <c r="S334" s="212"/>
      <c r="T334" s="212"/>
      <c r="U334" s="212"/>
    </row>
    <row r="335" spans="3:21" ht="15">
      <c r="C335" s="212"/>
      <c r="D335" s="212"/>
      <c r="E335" s="212"/>
      <c r="F335" s="212"/>
      <c r="G335" s="212"/>
      <c r="H335" s="212"/>
      <c r="I335" s="212"/>
      <c r="J335" s="212"/>
      <c r="K335" s="212"/>
      <c r="L335" s="212"/>
      <c r="M335" s="212"/>
      <c r="N335" s="212"/>
      <c r="O335" s="212"/>
      <c r="P335" s="212"/>
      <c r="Q335" s="212"/>
      <c r="R335" s="212"/>
      <c r="S335" s="212"/>
      <c r="T335" s="212"/>
      <c r="U335" s="212"/>
    </row>
    <row r="336" spans="3:21" ht="15">
      <c r="C336" s="212"/>
      <c r="D336" s="212"/>
      <c r="E336" s="212"/>
      <c r="F336" s="212"/>
      <c r="G336" s="212"/>
      <c r="H336" s="212"/>
      <c r="I336" s="212"/>
      <c r="J336" s="212"/>
      <c r="K336" s="212"/>
      <c r="L336" s="212"/>
      <c r="M336" s="212"/>
      <c r="N336" s="212"/>
      <c r="O336" s="212"/>
      <c r="P336" s="212"/>
      <c r="Q336" s="212"/>
      <c r="R336" s="212"/>
      <c r="S336" s="212"/>
      <c r="T336" s="212"/>
      <c r="U336" s="212"/>
    </row>
    <row r="337" spans="3:21" ht="15">
      <c r="C337" s="212"/>
      <c r="D337" s="212"/>
      <c r="E337" s="212"/>
      <c r="F337" s="212"/>
      <c r="G337" s="212"/>
      <c r="H337" s="212"/>
      <c r="I337" s="212"/>
      <c r="J337" s="212"/>
      <c r="K337" s="212"/>
      <c r="L337" s="212"/>
      <c r="M337" s="212"/>
      <c r="N337" s="212"/>
      <c r="O337" s="212"/>
      <c r="P337" s="212"/>
      <c r="Q337" s="212"/>
      <c r="R337" s="212"/>
      <c r="S337" s="212"/>
      <c r="T337" s="212"/>
      <c r="U337" s="212"/>
    </row>
    <row r="338" spans="3:21" ht="15">
      <c r="C338" s="212"/>
      <c r="D338" s="212"/>
      <c r="E338" s="212"/>
      <c r="F338" s="212"/>
      <c r="G338" s="212"/>
      <c r="H338" s="212"/>
      <c r="I338" s="212"/>
      <c r="J338" s="212"/>
      <c r="K338" s="212"/>
      <c r="L338" s="212"/>
      <c r="M338" s="212"/>
      <c r="N338" s="212"/>
      <c r="O338" s="212"/>
      <c r="P338" s="212"/>
      <c r="Q338" s="212"/>
      <c r="R338" s="212"/>
      <c r="S338" s="212"/>
      <c r="T338" s="212"/>
      <c r="U338" s="212"/>
    </row>
    <row r="339" spans="3:21" ht="15">
      <c r="C339" s="212"/>
      <c r="D339" s="212"/>
      <c r="E339" s="212"/>
      <c r="F339" s="212"/>
      <c r="G339" s="212"/>
      <c r="H339" s="212"/>
      <c r="I339" s="212"/>
      <c r="J339" s="212"/>
      <c r="K339" s="212"/>
      <c r="L339" s="212"/>
      <c r="M339" s="212"/>
      <c r="N339" s="212"/>
      <c r="O339" s="212"/>
      <c r="P339" s="212"/>
      <c r="Q339" s="212"/>
      <c r="R339" s="212"/>
      <c r="S339" s="212"/>
      <c r="T339" s="212"/>
      <c r="U339" s="212"/>
    </row>
    <row r="340" spans="3:21" ht="15">
      <c r="C340" s="212"/>
      <c r="D340" s="212"/>
      <c r="E340" s="212"/>
      <c r="F340" s="212"/>
      <c r="G340" s="212"/>
      <c r="H340" s="212"/>
      <c r="I340" s="212"/>
      <c r="J340" s="212"/>
      <c r="K340" s="212"/>
      <c r="L340" s="212"/>
      <c r="M340" s="212"/>
      <c r="N340" s="212"/>
      <c r="O340" s="212"/>
      <c r="P340" s="212"/>
      <c r="Q340" s="212"/>
      <c r="R340" s="212"/>
      <c r="S340" s="212"/>
      <c r="T340" s="212"/>
      <c r="U340" s="212"/>
    </row>
    <row r="341" spans="3:21" ht="15">
      <c r="C341" s="212"/>
      <c r="D341" s="212"/>
      <c r="E341" s="212"/>
      <c r="F341" s="212"/>
      <c r="G341" s="212"/>
      <c r="H341" s="212"/>
      <c r="I341" s="212"/>
      <c r="J341" s="212"/>
      <c r="K341" s="212"/>
      <c r="L341" s="212"/>
      <c r="M341" s="212"/>
      <c r="N341" s="212"/>
      <c r="O341" s="212"/>
      <c r="P341" s="212"/>
      <c r="Q341" s="212"/>
      <c r="R341" s="212"/>
      <c r="S341" s="212"/>
      <c r="T341" s="212"/>
      <c r="U341" s="212"/>
    </row>
    <row r="342" spans="3:21" ht="15">
      <c r="C342" s="212"/>
      <c r="D342" s="212"/>
      <c r="E342" s="212"/>
      <c r="F342" s="212"/>
      <c r="G342" s="212"/>
      <c r="H342" s="212"/>
      <c r="I342" s="212"/>
      <c r="J342" s="212"/>
      <c r="K342" s="212"/>
      <c r="L342" s="212"/>
      <c r="M342" s="212"/>
      <c r="N342" s="212"/>
      <c r="O342" s="212"/>
      <c r="P342" s="212"/>
      <c r="Q342" s="212"/>
      <c r="R342" s="212"/>
      <c r="S342" s="212"/>
      <c r="T342" s="212"/>
      <c r="U342" s="212"/>
    </row>
    <row r="343" spans="3:21" ht="15">
      <c r="C343" s="212"/>
      <c r="D343" s="212"/>
      <c r="E343" s="212"/>
      <c r="F343" s="212"/>
      <c r="G343" s="212"/>
      <c r="H343" s="212"/>
      <c r="I343" s="212"/>
      <c r="J343" s="212"/>
      <c r="K343" s="212"/>
      <c r="L343" s="212"/>
      <c r="M343" s="212"/>
      <c r="N343" s="212"/>
      <c r="O343" s="212"/>
      <c r="P343" s="212"/>
      <c r="Q343" s="212"/>
      <c r="R343" s="212"/>
      <c r="S343" s="212"/>
      <c r="T343" s="212"/>
      <c r="U343" s="212"/>
    </row>
    <row r="344" spans="3:21" ht="15">
      <c r="C344" s="212"/>
      <c r="D344" s="212"/>
      <c r="E344" s="212"/>
      <c r="F344" s="212"/>
      <c r="G344" s="212"/>
      <c r="H344" s="212"/>
      <c r="I344" s="212"/>
      <c r="J344" s="212"/>
      <c r="K344" s="212"/>
      <c r="L344" s="212"/>
      <c r="M344" s="212"/>
      <c r="N344" s="212"/>
      <c r="O344" s="212"/>
      <c r="P344" s="212"/>
      <c r="Q344" s="212"/>
      <c r="R344" s="212"/>
      <c r="S344" s="212"/>
      <c r="T344" s="212"/>
      <c r="U344" s="212"/>
    </row>
    <row r="345" spans="3:21" ht="15">
      <c r="C345" s="212"/>
      <c r="D345" s="212"/>
      <c r="E345" s="212"/>
      <c r="F345" s="212"/>
      <c r="G345" s="212"/>
      <c r="H345" s="212"/>
      <c r="I345" s="212"/>
      <c r="J345" s="212"/>
      <c r="K345" s="212"/>
      <c r="L345" s="212"/>
      <c r="M345" s="212"/>
      <c r="N345" s="212"/>
      <c r="O345" s="212"/>
      <c r="P345" s="212"/>
      <c r="Q345" s="212"/>
      <c r="R345" s="212"/>
      <c r="S345" s="212"/>
      <c r="T345" s="212"/>
      <c r="U345" s="212"/>
    </row>
    <row r="346" spans="3:21" ht="15">
      <c r="C346" s="212"/>
      <c r="D346" s="212"/>
      <c r="E346" s="212"/>
      <c r="F346" s="212"/>
      <c r="G346" s="212"/>
      <c r="H346" s="212"/>
      <c r="I346" s="212"/>
      <c r="J346" s="212"/>
      <c r="K346" s="212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/>
    </row>
    <row r="347" spans="3:21" ht="15">
      <c r="C347" s="212"/>
      <c r="D347" s="212"/>
      <c r="E347" s="212"/>
      <c r="F347" s="212"/>
      <c r="G347" s="212"/>
      <c r="H347" s="212"/>
      <c r="I347" s="212"/>
      <c r="J347" s="212"/>
      <c r="K347" s="212"/>
      <c r="L347" s="212"/>
      <c r="M347" s="212"/>
      <c r="N347" s="212"/>
      <c r="O347" s="212"/>
      <c r="P347" s="212"/>
      <c r="Q347" s="212"/>
      <c r="R347" s="212"/>
      <c r="S347" s="212"/>
      <c r="T347" s="212"/>
      <c r="U347" s="212"/>
    </row>
    <row r="348" spans="3:21" ht="15">
      <c r="C348" s="212"/>
      <c r="D348" s="212"/>
      <c r="E348" s="212"/>
      <c r="F348" s="212"/>
      <c r="G348" s="212"/>
      <c r="H348" s="212"/>
      <c r="I348" s="212"/>
      <c r="J348" s="212"/>
      <c r="K348" s="212"/>
      <c r="L348" s="212"/>
      <c r="M348" s="212"/>
      <c r="N348" s="212"/>
      <c r="O348" s="212"/>
      <c r="P348" s="212"/>
      <c r="Q348" s="212"/>
      <c r="R348" s="212"/>
      <c r="S348" s="212"/>
      <c r="T348" s="212"/>
      <c r="U348" s="212"/>
    </row>
    <row r="349" spans="3:21" ht="15">
      <c r="C349" s="212"/>
      <c r="D349" s="212"/>
      <c r="E349" s="212"/>
      <c r="F349" s="212"/>
      <c r="G349" s="212"/>
      <c r="H349" s="212"/>
      <c r="I349" s="212"/>
      <c r="J349" s="212"/>
      <c r="K349" s="212"/>
      <c r="L349" s="212"/>
      <c r="M349" s="212"/>
      <c r="N349" s="212"/>
      <c r="O349" s="212"/>
      <c r="P349" s="212"/>
      <c r="Q349" s="212"/>
      <c r="R349" s="212"/>
      <c r="S349" s="212"/>
      <c r="T349" s="212"/>
      <c r="U349" s="212"/>
    </row>
    <row r="350" spans="3:21" ht="15">
      <c r="C350" s="212"/>
      <c r="D350" s="212"/>
      <c r="E350" s="212"/>
      <c r="F350" s="212"/>
      <c r="G350" s="212"/>
      <c r="H350" s="212"/>
      <c r="I350" s="212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</row>
    <row r="351" spans="3:21" ht="15">
      <c r="C351" s="212"/>
      <c r="D351" s="212"/>
      <c r="E351" s="212"/>
      <c r="F351" s="212"/>
      <c r="G351" s="212"/>
      <c r="H351" s="212"/>
      <c r="I351" s="212"/>
      <c r="J351" s="212"/>
      <c r="K351" s="212"/>
      <c r="L351" s="212"/>
      <c r="M351" s="212"/>
      <c r="N351" s="212"/>
      <c r="O351" s="212"/>
      <c r="P351" s="212"/>
      <c r="Q351" s="212"/>
      <c r="R351" s="212"/>
      <c r="S351" s="212"/>
      <c r="T351" s="212"/>
      <c r="U351" s="212"/>
    </row>
    <row r="352" spans="3:21" ht="15">
      <c r="C352" s="212"/>
      <c r="D352" s="212"/>
      <c r="E352" s="212"/>
      <c r="F352" s="212"/>
      <c r="G352" s="212"/>
      <c r="H352" s="212"/>
      <c r="I352" s="212"/>
      <c r="J352" s="212"/>
      <c r="K352" s="212"/>
      <c r="L352" s="212"/>
      <c r="M352" s="212"/>
      <c r="N352" s="212"/>
      <c r="O352" s="212"/>
      <c r="P352" s="212"/>
      <c r="Q352" s="212"/>
      <c r="R352" s="212"/>
      <c r="S352" s="212"/>
      <c r="T352" s="212"/>
      <c r="U352" s="212"/>
    </row>
    <row r="353" spans="3:21" ht="15">
      <c r="C353" s="212"/>
      <c r="D353" s="212"/>
      <c r="E353" s="212"/>
      <c r="F353" s="212"/>
      <c r="G353" s="212"/>
      <c r="H353" s="212"/>
      <c r="I353" s="212"/>
      <c r="J353" s="212"/>
      <c r="K353" s="212"/>
      <c r="L353" s="212"/>
      <c r="M353" s="212"/>
      <c r="N353" s="212"/>
      <c r="O353" s="212"/>
      <c r="P353" s="212"/>
      <c r="Q353" s="212"/>
      <c r="R353" s="212"/>
      <c r="S353" s="212"/>
      <c r="T353" s="212"/>
      <c r="U353" s="212"/>
    </row>
    <row r="354" spans="3:21" ht="15">
      <c r="C354" s="212"/>
      <c r="D354" s="212"/>
      <c r="E354" s="212"/>
      <c r="F354" s="212"/>
      <c r="G354" s="212"/>
      <c r="H354" s="212"/>
      <c r="I354" s="212"/>
      <c r="J354" s="212"/>
      <c r="K354" s="212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</row>
    <row r="355" spans="3:21" ht="15">
      <c r="C355" s="212"/>
      <c r="D355" s="212"/>
      <c r="E355" s="212"/>
      <c r="F355" s="212"/>
      <c r="G355" s="212"/>
      <c r="H355" s="212"/>
      <c r="I355" s="212"/>
      <c r="J355" s="212"/>
      <c r="K355" s="212"/>
      <c r="L355" s="212"/>
      <c r="M355" s="212"/>
      <c r="N355" s="212"/>
      <c r="O355" s="212"/>
      <c r="P355" s="212"/>
      <c r="Q355" s="212"/>
      <c r="R355" s="212"/>
      <c r="S355" s="212"/>
      <c r="T355" s="212"/>
      <c r="U355" s="212"/>
    </row>
    <row r="356" spans="3:21" ht="15">
      <c r="C356" s="212"/>
      <c r="D356" s="212"/>
      <c r="E356" s="212"/>
      <c r="F356" s="212"/>
      <c r="G356" s="212"/>
      <c r="H356" s="212"/>
      <c r="I356" s="212"/>
      <c r="J356" s="212"/>
      <c r="K356" s="212"/>
      <c r="L356" s="212"/>
      <c r="M356" s="212"/>
      <c r="N356" s="212"/>
      <c r="O356" s="212"/>
      <c r="P356" s="212"/>
      <c r="Q356" s="212"/>
      <c r="R356" s="212"/>
      <c r="S356" s="212"/>
      <c r="T356" s="212"/>
      <c r="U356" s="212"/>
    </row>
    <row r="357" spans="3:21" ht="15">
      <c r="C357" s="212"/>
      <c r="D357" s="212"/>
      <c r="E357" s="212"/>
      <c r="F357" s="212"/>
      <c r="G357" s="212"/>
      <c r="H357" s="212"/>
      <c r="I357" s="212"/>
      <c r="J357" s="212"/>
      <c r="K357" s="212"/>
      <c r="L357" s="212"/>
      <c r="M357" s="212"/>
      <c r="N357" s="212"/>
      <c r="O357" s="212"/>
      <c r="P357" s="212"/>
      <c r="Q357" s="212"/>
      <c r="R357" s="212"/>
      <c r="S357" s="212"/>
      <c r="T357" s="212"/>
      <c r="U357" s="212"/>
    </row>
    <row r="358" spans="3:21" ht="15">
      <c r="C358" s="212"/>
      <c r="D358" s="212"/>
      <c r="E358" s="212"/>
      <c r="F358" s="212"/>
      <c r="G358" s="212"/>
      <c r="H358" s="212"/>
      <c r="I358" s="212"/>
      <c r="J358" s="212"/>
      <c r="K358" s="212"/>
      <c r="L358" s="212"/>
      <c r="M358" s="212"/>
      <c r="N358" s="212"/>
      <c r="O358" s="212"/>
      <c r="P358" s="212"/>
      <c r="Q358" s="212"/>
      <c r="R358" s="212"/>
      <c r="S358" s="212"/>
      <c r="T358" s="212"/>
      <c r="U358" s="212"/>
    </row>
    <row r="359" spans="3:21" ht="15">
      <c r="C359" s="212"/>
      <c r="D359" s="212"/>
      <c r="E359" s="212"/>
      <c r="F359" s="212"/>
      <c r="G359" s="212"/>
      <c r="H359" s="212"/>
      <c r="I359" s="212"/>
      <c r="J359" s="212"/>
      <c r="K359" s="212"/>
      <c r="L359" s="212"/>
      <c r="M359" s="212"/>
      <c r="N359" s="212"/>
      <c r="O359" s="212"/>
      <c r="P359" s="212"/>
      <c r="Q359" s="212"/>
      <c r="R359" s="212"/>
      <c r="S359" s="212"/>
      <c r="T359" s="212"/>
      <c r="U359" s="212"/>
    </row>
    <row r="360" spans="3:21" ht="15">
      <c r="C360" s="212"/>
      <c r="D360" s="212"/>
      <c r="E360" s="212"/>
      <c r="F360" s="212"/>
      <c r="G360" s="212"/>
      <c r="H360" s="212"/>
      <c r="I360" s="212"/>
      <c r="J360" s="212"/>
      <c r="K360" s="212"/>
      <c r="L360" s="212"/>
      <c r="M360" s="212"/>
      <c r="N360" s="212"/>
      <c r="O360" s="212"/>
      <c r="P360" s="212"/>
      <c r="Q360" s="212"/>
      <c r="R360" s="212"/>
      <c r="S360" s="212"/>
      <c r="T360" s="212"/>
      <c r="U360" s="212"/>
    </row>
    <row r="361" spans="3:21" ht="15"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</row>
    <row r="362" spans="3:21" ht="15">
      <c r="C362" s="212"/>
      <c r="D362" s="212"/>
      <c r="E362" s="212"/>
      <c r="F362" s="212"/>
      <c r="G362" s="212"/>
      <c r="H362" s="212"/>
      <c r="I362" s="212"/>
      <c r="J362" s="212"/>
      <c r="K362" s="212"/>
      <c r="L362" s="212"/>
      <c r="M362" s="212"/>
      <c r="N362" s="212"/>
      <c r="O362" s="212"/>
      <c r="P362" s="212"/>
      <c r="Q362" s="212"/>
      <c r="R362" s="212"/>
      <c r="S362" s="212"/>
      <c r="T362" s="212"/>
      <c r="U362" s="212"/>
    </row>
    <row r="363" spans="3:21" ht="15">
      <c r="C363" s="212"/>
      <c r="D363" s="212"/>
      <c r="E363" s="212"/>
      <c r="F363" s="212"/>
      <c r="G363" s="212"/>
      <c r="H363" s="212"/>
      <c r="I363" s="212"/>
      <c r="J363" s="212"/>
      <c r="K363" s="212"/>
      <c r="L363" s="212"/>
      <c r="M363" s="212"/>
      <c r="N363" s="212"/>
      <c r="O363" s="212"/>
      <c r="P363" s="212"/>
      <c r="Q363" s="212"/>
      <c r="R363" s="212"/>
      <c r="S363" s="212"/>
      <c r="T363" s="212"/>
      <c r="U363" s="212"/>
    </row>
    <row r="364" spans="3:21" ht="15">
      <c r="C364" s="212"/>
      <c r="D364" s="212"/>
      <c r="E364" s="212"/>
      <c r="F364" s="212"/>
      <c r="G364" s="212"/>
      <c r="H364" s="212"/>
      <c r="I364" s="212"/>
      <c r="J364" s="212"/>
      <c r="K364" s="212"/>
      <c r="L364" s="212"/>
      <c r="M364" s="212"/>
      <c r="N364" s="212"/>
      <c r="O364" s="212"/>
      <c r="P364" s="212"/>
      <c r="Q364" s="212"/>
      <c r="R364" s="212"/>
      <c r="S364" s="212"/>
      <c r="T364" s="212"/>
      <c r="U364" s="212"/>
    </row>
    <row r="365" spans="3:21" ht="15">
      <c r="C365" s="212"/>
      <c r="D365" s="212"/>
      <c r="E365" s="212"/>
      <c r="F365" s="212"/>
      <c r="G365" s="212"/>
      <c r="H365" s="212"/>
      <c r="I365" s="212"/>
      <c r="J365" s="212"/>
      <c r="K365" s="212"/>
      <c r="L365" s="212"/>
      <c r="M365" s="212"/>
      <c r="N365" s="212"/>
      <c r="O365" s="212"/>
      <c r="P365" s="212"/>
      <c r="Q365" s="212"/>
      <c r="R365" s="212"/>
      <c r="S365" s="212"/>
      <c r="T365" s="212"/>
      <c r="U365" s="212"/>
    </row>
    <row r="366" spans="3:21" ht="15">
      <c r="C366" s="212"/>
      <c r="D366" s="212"/>
      <c r="E366" s="212"/>
      <c r="F366" s="212"/>
      <c r="G366" s="212"/>
      <c r="H366" s="212"/>
      <c r="I366" s="212"/>
      <c r="J366" s="212"/>
      <c r="K366" s="212"/>
      <c r="L366" s="212"/>
      <c r="M366" s="212"/>
      <c r="N366" s="212"/>
      <c r="O366" s="212"/>
      <c r="P366" s="212"/>
      <c r="Q366" s="212"/>
      <c r="R366" s="212"/>
      <c r="S366" s="212"/>
      <c r="T366" s="212"/>
      <c r="U366" s="212"/>
    </row>
    <row r="367" spans="3:21" ht="15">
      <c r="C367" s="212"/>
      <c r="D367" s="212"/>
      <c r="E367" s="212"/>
      <c r="F367" s="212"/>
      <c r="G367" s="212"/>
      <c r="H367" s="212"/>
      <c r="I367" s="212"/>
      <c r="J367" s="212"/>
      <c r="K367" s="212"/>
      <c r="L367" s="212"/>
      <c r="M367" s="212"/>
      <c r="N367" s="212"/>
      <c r="O367" s="212"/>
      <c r="P367" s="212"/>
      <c r="Q367" s="212"/>
      <c r="R367" s="212"/>
      <c r="S367" s="212"/>
      <c r="T367" s="212"/>
      <c r="U367" s="212"/>
    </row>
    <row r="368" spans="3:21" ht="15">
      <c r="C368" s="212"/>
      <c r="D368" s="212"/>
      <c r="E368" s="212"/>
      <c r="F368" s="212"/>
      <c r="G368" s="212"/>
      <c r="H368" s="212"/>
      <c r="I368" s="212"/>
      <c r="J368" s="212"/>
      <c r="K368" s="212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</row>
    <row r="369" spans="3:21" ht="15">
      <c r="C369" s="212"/>
      <c r="D369" s="212"/>
      <c r="E369" s="212"/>
      <c r="F369" s="212"/>
      <c r="G369" s="212"/>
      <c r="H369" s="212"/>
      <c r="I369" s="212"/>
      <c r="J369" s="212"/>
      <c r="K369" s="212"/>
      <c r="L369" s="212"/>
      <c r="M369" s="212"/>
      <c r="N369" s="212"/>
      <c r="O369" s="212"/>
      <c r="P369" s="212"/>
      <c r="Q369" s="212"/>
      <c r="R369" s="212"/>
      <c r="S369" s="212"/>
      <c r="T369" s="212"/>
      <c r="U369" s="212"/>
    </row>
    <row r="370" spans="3:21" ht="15">
      <c r="C370" s="212"/>
      <c r="D370" s="212"/>
      <c r="E370" s="212"/>
      <c r="F370" s="212"/>
      <c r="G370" s="212"/>
      <c r="H370" s="212"/>
      <c r="I370" s="212"/>
      <c r="J370" s="212"/>
      <c r="K370" s="212"/>
      <c r="L370" s="212"/>
      <c r="M370" s="212"/>
      <c r="N370" s="212"/>
      <c r="O370" s="212"/>
      <c r="P370" s="212"/>
      <c r="Q370" s="212"/>
      <c r="R370" s="212"/>
      <c r="S370" s="212"/>
      <c r="T370" s="212"/>
      <c r="U370" s="212"/>
    </row>
    <row r="371" spans="3:21" ht="15">
      <c r="C371" s="212"/>
      <c r="D371" s="212"/>
      <c r="E371" s="212"/>
      <c r="F371" s="212"/>
      <c r="G371" s="212"/>
      <c r="H371" s="212"/>
      <c r="I371" s="212"/>
      <c r="J371" s="212"/>
      <c r="K371" s="212"/>
      <c r="L371" s="212"/>
      <c r="M371" s="212"/>
      <c r="N371" s="212"/>
      <c r="O371" s="212"/>
      <c r="P371" s="212"/>
      <c r="Q371" s="212"/>
      <c r="R371" s="212"/>
      <c r="S371" s="212"/>
      <c r="T371" s="212"/>
      <c r="U371" s="212"/>
    </row>
    <row r="372" spans="3:21" ht="15">
      <c r="C372" s="212"/>
      <c r="D372" s="212"/>
      <c r="E372" s="212"/>
      <c r="F372" s="212"/>
      <c r="G372" s="212"/>
      <c r="H372" s="212"/>
      <c r="I372" s="212"/>
      <c r="J372" s="212"/>
      <c r="K372" s="212"/>
      <c r="L372" s="212"/>
      <c r="M372" s="212"/>
      <c r="N372" s="212"/>
      <c r="O372" s="212"/>
      <c r="P372" s="212"/>
      <c r="Q372" s="212"/>
      <c r="R372" s="212"/>
      <c r="S372" s="212"/>
      <c r="T372" s="212"/>
      <c r="U372" s="212"/>
    </row>
    <row r="373" spans="3:21" ht="15">
      <c r="C373" s="212"/>
      <c r="D373" s="212"/>
      <c r="E373" s="212"/>
      <c r="F373" s="212"/>
      <c r="G373" s="212"/>
      <c r="H373" s="212"/>
      <c r="I373" s="212"/>
      <c r="J373" s="212"/>
      <c r="K373" s="212"/>
      <c r="L373" s="212"/>
      <c r="M373" s="212"/>
      <c r="N373" s="212"/>
      <c r="O373" s="212"/>
      <c r="P373" s="212"/>
      <c r="Q373" s="212"/>
      <c r="R373" s="212"/>
      <c r="S373" s="212"/>
      <c r="T373" s="212"/>
      <c r="U373" s="212"/>
    </row>
    <row r="374" spans="3:21" ht="15">
      <c r="C374" s="212"/>
      <c r="D374" s="212"/>
      <c r="E374" s="212"/>
      <c r="F374" s="212"/>
      <c r="G374" s="212"/>
      <c r="H374" s="212"/>
      <c r="I374" s="212"/>
      <c r="J374" s="212"/>
      <c r="K374" s="212"/>
      <c r="L374" s="212"/>
      <c r="M374" s="212"/>
      <c r="N374" s="212"/>
      <c r="O374" s="212"/>
      <c r="P374" s="212"/>
      <c r="Q374" s="212"/>
      <c r="R374" s="212"/>
      <c r="S374" s="212"/>
      <c r="T374" s="212"/>
      <c r="U374" s="212"/>
    </row>
    <row r="375" spans="3:21" ht="15">
      <c r="C375" s="212"/>
      <c r="D375" s="212"/>
      <c r="E375" s="212"/>
      <c r="F375" s="212"/>
      <c r="G375" s="212"/>
      <c r="H375" s="212"/>
      <c r="I375" s="212"/>
      <c r="J375" s="212"/>
      <c r="K375" s="212"/>
      <c r="L375" s="212"/>
      <c r="M375" s="212"/>
      <c r="N375" s="212"/>
      <c r="O375" s="212"/>
      <c r="P375" s="212"/>
      <c r="Q375" s="212"/>
      <c r="R375" s="212"/>
      <c r="S375" s="212"/>
      <c r="T375" s="212"/>
      <c r="U375" s="212"/>
    </row>
    <row r="376" spans="3:21" ht="15">
      <c r="C376" s="212"/>
      <c r="D376" s="212"/>
      <c r="E376" s="212"/>
      <c r="F376" s="212"/>
      <c r="G376" s="212"/>
      <c r="H376" s="212"/>
      <c r="I376" s="212"/>
      <c r="J376" s="212"/>
      <c r="K376" s="212"/>
      <c r="L376" s="212"/>
      <c r="M376" s="212"/>
      <c r="N376" s="212"/>
      <c r="O376" s="212"/>
      <c r="P376" s="212"/>
      <c r="Q376" s="212"/>
      <c r="R376" s="212"/>
      <c r="S376" s="212"/>
      <c r="T376" s="212"/>
      <c r="U376" s="212"/>
    </row>
    <row r="377" spans="3:21" ht="15">
      <c r="C377" s="212"/>
      <c r="D377" s="212"/>
      <c r="E377" s="212"/>
      <c r="F377" s="212"/>
      <c r="G377" s="212"/>
      <c r="H377" s="212"/>
      <c r="I377" s="212"/>
      <c r="J377" s="212"/>
      <c r="K377" s="212"/>
      <c r="L377" s="212"/>
      <c r="M377" s="212"/>
      <c r="N377" s="212"/>
      <c r="O377" s="212"/>
      <c r="P377" s="212"/>
      <c r="Q377" s="212"/>
      <c r="R377" s="212"/>
      <c r="S377" s="212"/>
      <c r="T377" s="212"/>
      <c r="U377" s="212"/>
    </row>
    <row r="378" spans="3:21" ht="15">
      <c r="C378" s="212"/>
      <c r="D378" s="212"/>
      <c r="E378" s="212"/>
      <c r="F378" s="212"/>
      <c r="G378" s="212"/>
      <c r="H378" s="212"/>
      <c r="I378" s="212"/>
      <c r="J378" s="212"/>
      <c r="K378" s="212"/>
      <c r="L378" s="212"/>
      <c r="M378" s="212"/>
      <c r="N378" s="212"/>
      <c r="O378" s="212"/>
      <c r="P378" s="212"/>
      <c r="Q378" s="212"/>
      <c r="R378" s="212"/>
      <c r="S378" s="212"/>
      <c r="T378" s="212"/>
      <c r="U378" s="212"/>
    </row>
    <row r="379" spans="3:21" ht="15">
      <c r="C379" s="212"/>
      <c r="D379" s="212"/>
      <c r="E379" s="212"/>
      <c r="F379" s="212"/>
      <c r="G379" s="212"/>
      <c r="H379" s="212"/>
      <c r="I379" s="212"/>
      <c r="J379" s="212"/>
      <c r="K379" s="212"/>
      <c r="L379" s="212"/>
      <c r="M379" s="212"/>
      <c r="N379" s="212"/>
      <c r="O379" s="212"/>
      <c r="P379" s="212"/>
      <c r="Q379" s="212"/>
      <c r="R379" s="212"/>
      <c r="S379" s="212"/>
      <c r="T379" s="212"/>
      <c r="U379" s="212"/>
    </row>
    <row r="380" spans="3:21" ht="15">
      <c r="C380" s="212"/>
      <c r="D380" s="212"/>
      <c r="E380" s="212"/>
      <c r="F380" s="212"/>
      <c r="G380" s="212"/>
      <c r="H380" s="212"/>
      <c r="I380" s="212"/>
      <c r="J380" s="212"/>
      <c r="K380" s="212"/>
      <c r="L380" s="212"/>
      <c r="M380" s="212"/>
      <c r="N380" s="212"/>
      <c r="O380" s="212"/>
      <c r="P380" s="212"/>
      <c r="Q380" s="212"/>
      <c r="R380" s="212"/>
      <c r="S380" s="212"/>
      <c r="T380" s="212"/>
      <c r="U380" s="212"/>
    </row>
    <row r="381" spans="3:21" ht="15">
      <c r="C381" s="212"/>
      <c r="D381" s="212"/>
      <c r="E381" s="212"/>
      <c r="F381" s="212"/>
      <c r="G381" s="212"/>
      <c r="H381" s="212"/>
      <c r="I381" s="212"/>
      <c r="J381" s="212"/>
      <c r="K381" s="212"/>
      <c r="L381" s="212"/>
      <c r="M381" s="212"/>
      <c r="N381" s="212"/>
      <c r="O381" s="212"/>
      <c r="P381" s="212"/>
      <c r="Q381" s="212"/>
      <c r="R381" s="212"/>
      <c r="S381" s="212"/>
      <c r="T381" s="212"/>
      <c r="U381" s="212"/>
    </row>
    <row r="382" spans="3:21" ht="15">
      <c r="C382" s="212"/>
      <c r="D382" s="212"/>
      <c r="E382" s="212"/>
      <c r="F382" s="212"/>
      <c r="G382" s="212"/>
      <c r="H382" s="212"/>
      <c r="I382" s="212"/>
      <c r="J382" s="212"/>
      <c r="K382" s="212"/>
      <c r="L382" s="212"/>
      <c r="M382" s="212"/>
      <c r="N382" s="212"/>
      <c r="O382" s="212"/>
      <c r="P382" s="212"/>
      <c r="Q382" s="212"/>
      <c r="R382" s="212"/>
      <c r="S382" s="212"/>
      <c r="T382" s="212"/>
      <c r="U382" s="212"/>
    </row>
    <row r="383" spans="3:21" ht="15">
      <c r="C383" s="212"/>
      <c r="D383" s="212"/>
      <c r="E383" s="212"/>
      <c r="F383" s="212"/>
      <c r="G383" s="212"/>
      <c r="H383" s="212"/>
      <c r="I383" s="212"/>
      <c r="J383" s="212"/>
      <c r="K383" s="212"/>
      <c r="L383" s="212"/>
      <c r="M383" s="212"/>
      <c r="N383" s="212"/>
      <c r="O383" s="212"/>
      <c r="P383" s="212"/>
      <c r="Q383" s="212"/>
      <c r="R383" s="212"/>
      <c r="S383" s="212"/>
      <c r="T383" s="212"/>
      <c r="U383" s="212"/>
    </row>
    <row r="384" spans="3:21" ht="15">
      <c r="C384" s="212"/>
      <c r="D384" s="212"/>
      <c r="E384" s="212"/>
      <c r="F384" s="212"/>
      <c r="G384" s="212"/>
      <c r="H384" s="212"/>
      <c r="I384" s="212"/>
      <c r="J384" s="212"/>
      <c r="K384" s="212"/>
      <c r="L384" s="212"/>
      <c r="M384" s="212"/>
      <c r="N384" s="212"/>
      <c r="O384" s="212"/>
      <c r="P384" s="212"/>
      <c r="Q384" s="212"/>
      <c r="R384" s="212"/>
      <c r="S384" s="212"/>
      <c r="T384" s="212"/>
      <c r="U384" s="212"/>
    </row>
    <row r="385" spans="3:21" ht="15">
      <c r="C385" s="212"/>
      <c r="D385" s="212"/>
      <c r="E385" s="212"/>
      <c r="F385" s="212"/>
      <c r="G385" s="212"/>
      <c r="H385" s="212"/>
      <c r="I385" s="212"/>
      <c r="J385" s="212"/>
      <c r="K385" s="212"/>
      <c r="L385" s="212"/>
      <c r="M385" s="212"/>
      <c r="N385" s="212"/>
      <c r="O385" s="212"/>
      <c r="P385" s="212"/>
      <c r="Q385" s="212"/>
      <c r="R385" s="212"/>
      <c r="S385" s="212"/>
      <c r="T385" s="212"/>
      <c r="U385" s="212"/>
    </row>
    <row r="386" spans="3:21" ht="15">
      <c r="C386" s="212"/>
      <c r="D386" s="212"/>
      <c r="E386" s="212"/>
      <c r="F386" s="212"/>
      <c r="G386" s="212"/>
      <c r="H386" s="212"/>
      <c r="I386" s="212"/>
      <c r="J386" s="212"/>
      <c r="K386" s="212"/>
      <c r="L386" s="212"/>
      <c r="M386" s="212"/>
      <c r="N386" s="212"/>
      <c r="O386" s="212"/>
      <c r="P386" s="212"/>
      <c r="Q386" s="212"/>
      <c r="R386" s="212"/>
      <c r="S386" s="212"/>
      <c r="T386" s="212"/>
      <c r="U386" s="212"/>
    </row>
    <row r="387" spans="3:21" ht="15">
      <c r="C387" s="212"/>
      <c r="D387" s="212"/>
      <c r="E387" s="212"/>
      <c r="F387" s="212"/>
      <c r="G387" s="212"/>
      <c r="H387" s="212"/>
      <c r="I387" s="212"/>
      <c r="J387" s="212"/>
      <c r="K387" s="212"/>
      <c r="L387" s="212"/>
      <c r="M387" s="212"/>
      <c r="N387" s="212"/>
      <c r="O387" s="212"/>
      <c r="P387" s="212"/>
      <c r="Q387" s="212"/>
      <c r="R387" s="212"/>
      <c r="S387" s="212"/>
      <c r="T387" s="212"/>
      <c r="U387" s="212"/>
    </row>
    <row r="388" spans="3:21" ht="15">
      <c r="C388" s="212"/>
      <c r="D388" s="212"/>
      <c r="E388" s="212"/>
      <c r="F388" s="212"/>
      <c r="G388" s="212"/>
      <c r="H388" s="212"/>
      <c r="I388" s="212"/>
      <c r="J388" s="212"/>
      <c r="K388" s="212"/>
      <c r="L388" s="212"/>
      <c r="M388" s="212"/>
      <c r="N388" s="212"/>
      <c r="O388" s="212"/>
      <c r="P388" s="212"/>
      <c r="Q388" s="212"/>
      <c r="R388" s="212"/>
      <c r="S388" s="212"/>
      <c r="T388" s="212"/>
      <c r="U388" s="212"/>
    </row>
    <row r="389" spans="3:21" ht="15">
      <c r="C389" s="212"/>
      <c r="D389" s="212"/>
      <c r="E389" s="212"/>
      <c r="F389" s="212"/>
      <c r="G389" s="212"/>
      <c r="H389" s="212"/>
      <c r="I389" s="212"/>
      <c r="J389" s="212"/>
      <c r="K389" s="212"/>
      <c r="L389" s="212"/>
      <c r="M389" s="212"/>
      <c r="N389" s="212"/>
      <c r="O389" s="212"/>
      <c r="P389" s="212"/>
      <c r="Q389" s="212"/>
      <c r="R389" s="212"/>
      <c r="S389" s="212"/>
      <c r="T389" s="212"/>
      <c r="U389" s="212"/>
    </row>
    <row r="390" spans="3:21" ht="15">
      <c r="C390" s="212"/>
      <c r="D390" s="212"/>
      <c r="E390" s="212"/>
      <c r="F390" s="212"/>
      <c r="G390" s="212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</row>
    <row r="391" spans="3:21" ht="15">
      <c r="C391" s="212"/>
      <c r="D391" s="212"/>
      <c r="E391" s="212"/>
      <c r="F391" s="212"/>
      <c r="G391" s="212"/>
      <c r="H391" s="212"/>
      <c r="I391" s="212"/>
      <c r="J391" s="212"/>
      <c r="K391" s="212"/>
      <c r="L391" s="212"/>
      <c r="M391" s="212"/>
      <c r="N391" s="212"/>
      <c r="O391" s="212"/>
      <c r="P391" s="212"/>
      <c r="Q391" s="212"/>
      <c r="R391" s="212"/>
      <c r="S391" s="212"/>
      <c r="T391" s="212"/>
      <c r="U391" s="212"/>
    </row>
    <row r="392" spans="3:21" ht="15">
      <c r="C392" s="212"/>
      <c r="D392" s="212"/>
      <c r="E392" s="212"/>
      <c r="F392" s="212"/>
      <c r="G392" s="212"/>
      <c r="H392" s="212"/>
      <c r="I392" s="212"/>
      <c r="J392" s="212"/>
      <c r="K392" s="212"/>
      <c r="L392" s="212"/>
      <c r="M392" s="212"/>
      <c r="N392" s="212"/>
      <c r="O392" s="212"/>
      <c r="P392" s="212"/>
      <c r="Q392" s="212"/>
      <c r="R392" s="212"/>
      <c r="S392" s="212"/>
      <c r="T392" s="212"/>
      <c r="U392" s="212"/>
    </row>
    <row r="393" spans="3:21" ht="15">
      <c r="C393" s="212"/>
      <c r="D393" s="212"/>
      <c r="E393" s="212"/>
      <c r="F393" s="212"/>
      <c r="G393" s="212"/>
      <c r="H393" s="212"/>
      <c r="I393" s="212"/>
      <c r="J393" s="212"/>
      <c r="K393" s="212"/>
      <c r="L393" s="212"/>
      <c r="M393" s="212"/>
      <c r="N393" s="212"/>
      <c r="O393" s="212"/>
      <c r="P393" s="212"/>
      <c r="Q393" s="212"/>
      <c r="R393" s="212"/>
      <c r="S393" s="212"/>
      <c r="T393" s="212"/>
      <c r="U393" s="212"/>
    </row>
    <row r="394" spans="3:21" ht="15">
      <c r="C394" s="212"/>
      <c r="D394" s="212"/>
      <c r="E394" s="212"/>
      <c r="F394" s="212"/>
      <c r="G394" s="212"/>
      <c r="H394" s="212"/>
      <c r="I394" s="212"/>
      <c r="J394" s="212"/>
      <c r="K394" s="212"/>
      <c r="L394" s="212"/>
      <c r="M394" s="212"/>
      <c r="N394" s="212"/>
      <c r="O394" s="212"/>
      <c r="P394" s="212"/>
      <c r="Q394" s="212"/>
      <c r="R394" s="212"/>
      <c r="S394" s="212"/>
      <c r="T394" s="212"/>
      <c r="U394" s="212"/>
    </row>
    <row r="395" spans="3:21" ht="15">
      <c r="C395" s="212"/>
      <c r="D395" s="212"/>
      <c r="E395" s="212"/>
      <c r="F395" s="212"/>
      <c r="G395" s="212"/>
      <c r="H395" s="212"/>
      <c r="I395" s="212"/>
      <c r="J395" s="212"/>
      <c r="K395" s="212"/>
      <c r="L395" s="212"/>
      <c r="M395" s="212"/>
      <c r="N395" s="212"/>
      <c r="O395" s="212"/>
      <c r="P395" s="212"/>
      <c r="Q395" s="212"/>
      <c r="R395" s="212"/>
      <c r="S395" s="212"/>
      <c r="T395" s="212"/>
      <c r="U395" s="212"/>
    </row>
    <row r="396" spans="3:21" ht="15">
      <c r="C396" s="212"/>
      <c r="D396" s="212"/>
      <c r="E396" s="212"/>
      <c r="F396" s="212"/>
      <c r="G396" s="212"/>
      <c r="H396" s="212"/>
      <c r="I396" s="212"/>
      <c r="J396" s="212"/>
      <c r="K396" s="212"/>
      <c r="L396" s="212"/>
      <c r="M396" s="212"/>
      <c r="N396" s="212"/>
      <c r="O396" s="212"/>
      <c r="P396" s="212"/>
      <c r="Q396" s="212"/>
      <c r="R396" s="212"/>
      <c r="S396" s="212"/>
      <c r="T396" s="212"/>
      <c r="U396" s="212"/>
    </row>
    <row r="397" spans="3:21" ht="15">
      <c r="C397" s="212"/>
      <c r="D397" s="212"/>
      <c r="E397" s="212"/>
      <c r="F397" s="212"/>
      <c r="G397" s="212"/>
      <c r="H397" s="212"/>
      <c r="I397" s="212"/>
      <c r="J397" s="212"/>
      <c r="K397" s="212"/>
      <c r="L397" s="212"/>
      <c r="M397" s="212"/>
      <c r="N397" s="212"/>
      <c r="O397" s="212"/>
      <c r="P397" s="212"/>
      <c r="Q397" s="212"/>
      <c r="R397" s="212"/>
      <c r="S397" s="212"/>
      <c r="T397" s="212"/>
      <c r="U397" s="212"/>
    </row>
    <row r="398" spans="3:21" ht="15">
      <c r="C398" s="212"/>
      <c r="D398" s="212"/>
      <c r="E398" s="212"/>
      <c r="F398" s="212"/>
      <c r="G398" s="212"/>
      <c r="H398" s="212"/>
      <c r="I398" s="212"/>
      <c r="J398" s="212"/>
      <c r="K398" s="212"/>
      <c r="L398" s="212"/>
      <c r="M398" s="212"/>
      <c r="N398" s="212"/>
      <c r="O398" s="212"/>
      <c r="P398" s="212"/>
      <c r="Q398" s="212"/>
      <c r="R398" s="212"/>
      <c r="S398" s="212"/>
      <c r="T398" s="212"/>
      <c r="U398" s="212"/>
    </row>
    <row r="399" spans="3:21" ht="15">
      <c r="C399" s="212"/>
      <c r="D399" s="212"/>
      <c r="E399" s="212"/>
      <c r="F399" s="212"/>
      <c r="G399" s="212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</row>
    <row r="400" spans="3:21" ht="15">
      <c r="C400" s="212"/>
      <c r="D400" s="212"/>
      <c r="E400" s="212"/>
      <c r="F400" s="212"/>
      <c r="G400" s="212"/>
      <c r="H400" s="212"/>
      <c r="I400" s="212"/>
      <c r="J400" s="212"/>
      <c r="K400" s="212"/>
      <c r="L400" s="212"/>
      <c r="M400" s="212"/>
      <c r="N400" s="212"/>
      <c r="O400" s="212"/>
      <c r="P400" s="212"/>
      <c r="Q400" s="212"/>
      <c r="R400" s="212"/>
      <c r="S400" s="212"/>
      <c r="T400" s="212"/>
      <c r="U400" s="212"/>
    </row>
    <row r="401" spans="3:21" ht="15">
      <c r="C401" s="212"/>
      <c r="D401" s="212"/>
      <c r="E401" s="212"/>
      <c r="F401" s="212"/>
      <c r="G401" s="212"/>
      <c r="H401" s="212"/>
      <c r="I401" s="212"/>
      <c r="J401" s="212"/>
      <c r="K401" s="212"/>
      <c r="L401" s="212"/>
      <c r="M401" s="212"/>
      <c r="N401" s="212"/>
      <c r="O401" s="212"/>
      <c r="P401" s="212"/>
      <c r="Q401" s="212"/>
      <c r="R401" s="212"/>
      <c r="S401" s="212"/>
      <c r="T401" s="212"/>
      <c r="U401" s="212"/>
    </row>
    <row r="402" spans="3:21" ht="15">
      <c r="C402" s="212"/>
      <c r="D402" s="212"/>
      <c r="E402" s="212"/>
      <c r="F402" s="212"/>
      <c r="G402" s="212"/>
      <c r="H402" s="212"/>
      <c r="I402" s="212"/>
      <c r="J402" s="212"/>
      <c r="K402" s="212"/>
      <c r="L402" s="212"/>
      <c r="M402" s="212"/>
      <c r="N402" s="212"/>
      <c r="O402" s="212"/>
      <c r="P402" s="212"/>
      <c r="Q402" s="212"/>
      <c r="R402" s="212"/>
      <c r="S402" s="212"/>
      <c r="T402" s="212"/>
      <c r="U402" s="212"/>
    </row>
    <row r="403" spans="3:21" ht="15">
      <c r="C403" s="212"/>
      <c r="D403" s="212"/>
      <c r="E403" s="212"/>
      <c r="F403" s="212"/>
      <c r="G403" s="212"/>
      <c r="H403" s="212"/>
      <c r="I403" s="212"/>
      <c r="J403" s="212"/>
      <c r="K403" s="212"/>
      <c r="L403" s="212"/>
      <c r="M403" s="212"/>
      <c r="N403" s="212"/>
      <c r="O403" s="212"/>
      <c r="P403" s="212"/>
      <c r="Q403" s="212"/>
      <c r="R403" s="212"/>
      <c r="S403" s="212"/>
      <c r="T403" s="212"/>
      <c r="U403" s="212"/>
    </row>
    <row r="404" spans="3:21" ht="15">
      <c r="C404" s="212"/>
      <c r="D404" s="212"/>
      <c r="E404" s="212"/>
      <c r="F404" s="212"/>
      <c r="G404" s="212"/>
      <c r="H404" s="212"/>
      <c r="I404" s="212"/>
      <c r="J404" s="212"/>
      <c r="K404" s="212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</row>
    <row r="405" spans="3:21" ht="15">
      <c r="C405" s="212"/>
      <c r="D405" s="212"/>
      <c r="E405" s="212"/>
      <c r="F405" s="212"/>
      <c r="G405" s="212"/>
      <c r="H405" s="212"/>
      <c r="I405" s="212"/>
      <c r="J405" s="212"/>
      <c r="K405" s="212"/>
      <c r="L405" s="212"/>
      <c r="M405" s="212"/>
      <c r="N405" s="212"/>
      <c r="O405" s="212"/>
      <c r="P405" s="212"/>
      <c r="Q405" s="212"/>
      <c r="R405" s="212"/>
      <c r="S405" s="212"/>
      <c r="T405" s="212"/>
      <c r="U405" s="212"/>
    </row>
    <row r="406" spans="3:21" ht="15">
      <c r="C406" s="212"/>
      <c r="D406" s="212"/>
      <c r="E406" s="212"/>
      <c r="F406" s="212"/>
      <c r="G406" s="212"/>
      <c r="H406" s="212"/>
      <c r="I406" s="212"/>
      <c r="J406" s="212"/>
      <c r="K406" s="212"/>
      <c r="L406" s="212"/>
      <c r="M406" s="212"/>
      <c r="N406" s="212"/>
      <c r="O406" s="212"/>
      <c r="P406" s="212"/>
      <c r="Q406" s="212"/>
      <c r="R406" s="212"/>
      <c r="S406" s="212"/>
      <c r="T406" s="212"/>
      <c r="U406" s="212"/>
    </row>
    <row r="407" spans="3:21" ht="15">
      <c r="C407" s="212"/>
      <c r="D407" s="212"/>
      <c r="E407" s="212"/>
      <c r="F407" s="212"/>
      <c r="G407" s="212"/>
      <c r="H407" s="212"/>
      <c r="I407" s="212"/>
      <c r="J407" s="212"/>
      <c r="K407" s="212"/>
      <c r="L407" s="212"/>
      <c r="M407" s="212"/>
      <c r="N407" s="212"/>
      <c r="O407" s="212"/>
      <c r="P407" s="212"/>
      <c r="Q407" s="212"/>
      <c r="R407" s="212"/>
      <c r="S407" s="212"/>
      <c r="T407" s="212"/>
      <c r="U407" s="212"/>
    </row>
    <row r="408" spans="3:21" ht="15">
      <c r="C408" s="212"/>
      <c r="D408" s="212"/>
      <c r="E408" s="212"/>
      <c r="F408" s="212"/>
      <c r="G408" s="212"/>
      <c r="H408" s="212"/>
      <c r="I408" s="212"/>
      <c r="J408" s="212"/>
      <c r="K408" s="212"/>
      <c r="L408" s="212"/>
      <c r="M408" s="212"/>
      <c r="N408" s="212"/>
      <c r="O408" s="212"/>
      <c r="P408" s="212"/>
      <c r="Q408" s="212"/>
      <c r="R408" s="212"/>
      <c r="S408" s="212"/>
      <c r="T408" s="212"/>
      <c r="U408" s="212"/>
    </row>
    <row r="409" spans="3:21" ht="15">
      <c r="C409" s="212"/>
      <c r="D409" s="212"/>
      <c r="E409" s="212"/>
      <c r="F409" s="212"/>
      <c r="G409" s="212"/>
      <c r="H409" s="212"/>
      <c r="I409" s="212"/>
      <c r="J409" s="212"/>
      <c r="K409" s="212"/>
      <c r="L409" s="212"/>
      <c r="M409" s="212"/>
      <c r="N409" s="212"/>
      <c r="O409" s="212"/>
      <c r="P409" s="212"/>
      <c r="Q409" s="212"/>
      <c r="R409" s="212"/>
      <c r="S409" s="212"/>
      <c r="T409" s="212"/>
      <c r="U409" s="212"/>
    </row>
    <row r="410" spans="3:21" ht="15">
      <c r="C410" s="212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</row>
    <row r="411" spans="3:21" ht="15">
      <c r="C411" s="212"/>
      <c r="D411" s="212"/>
      <c r="E411" s="212"/>
      <c r="F411" s="212"/>
      <c r="G411" s="212"/>
      <c r="H411" s="212"/>
      <c r="I411" s="212"/>
      <c r="J411" s="212"/>
      <c r="K411" s="212"/>
      <c r="L411" s="212"/>
      <c r="M411" s="212"/>
      <c r="N411" s="212"/>
      <c r="O411" s="212"/>
      <c r="P411" s="212"/>
      <c r="Q411" s="212"/>
      <c r="R411" s="212"/>
      <c r="S411" s="212"/>
      <c r="T411" s="212"/>
      <c r="U411" s="212"/>
    </row>
    <row r="412" spans="3:21" ht="15">
      <c r="C412" s="212"/>
      <c r="D412" s="212"/>
      <c r="E412" s="212"/>
      <c r="F412" s="212"/>
      <c r="G412" s="212"/>
      <c r="H412" s="212"/>
      <c r="I412" s="212"/>
      <c r="J412" s="212"/>
      <c r="K412" s="212"/>
      <c r="L412" s="212"/>
      <c r="M412" s="212"/>
      <c r="N412" s="212"/>
      <c r="O412" s="212"/>
      <c r="P412" s="212"/>
      <c r="Q412" s="212"/>
      <c r="R412" s="212"/>
      <c r="S412" s="212"/>
      <c r="T412" s="212"/>
      <c r="U412" s="212"/>
    </row>
    <row r="413" spans="3:21" ht="15">
      <c r="C413" s="212"/>
      <c r="D413" s="212"/>
      <c r="E413" s="212"/>
      <c r="F413" s="212"/>
      <c r="G413" s="212"/>
      <c r="H413" s="212"/>
      <c r="I413" s="212"/>
      <c r="J413" s="212"/>
      <c r="K413" s="212"/>
      <c r="L413" s="212"/>
      <c r="M413" s="212"/>
      <c r="N413" s="212"/>
      <c r="O413" s="212"/>
      <c r="P413" s="212"/>
      <c r="Q413" s="212"/>
      <c r="R413" s="212"/>
      <c r="S413" s="212"/>
      <c r="T413" s="212"/>
      <c r="U413" s="212"/>
    </row>
    <row r="414" spans="3:21" ht="15">
      <c r="C414" s="212"/>
      <c r="D414" s="212"/>
      <c r="E414" s="212"/>
      <c r="F414" s="212"/>
      <c r="G414" s="212"/>
      <c r="H414" s="212"/>
      <c r="I414" s="212"/>
      <c r="J414" s="212"/>
      <c r="K414" s="212"/>
      <c r="L414" s="212"/>
      <c r="M414" s="212"/>
      <c r="N414" s="212"/>
      <c r="O414" s="212"/>
      <c r="P414" s="212"/>
      <c r="Q414" s="212"/>
      <c r="R414" s="212"/>
      <c r="S414" s="212"/>
      <c r="T414" s="212"/>
      <c r="U414" s="212"/>
    </row>
    <row r="415" spans="3:21" ht="15">
      <c r="C415" s="212"/>
      <c r="D415" s="212"/>
      <c r="E415" s="212"/>
      <c r="F415" s="212"/>
      <c r="G415" s="212"/>
      <c r="H415" s="212"/>
      <c r="I415" s="212"/>
      <c r="J415" s="212"/>
      <c r="K415" s="212"/>
      <c r="L415" s="212"/>
      <c r="M415" s="212"/>
      <c r="N415" s="212"/>
      <c r="O415" s="212"/>
      <c r="P415" s="212"/>
      <c r="Q415" s="212"/>
      <c r="R415" s="212"/>
      <c r="S415" s="212"/>
      <c r="T415" s="212"/>
      <c r="U415" s="212"/>
    </row>
    <row r="416" spans="3:21" ht="15">
      <c r="C416" s="212"/>
      <c r="D416" s="212"/>
      <c r="E416" s="212"/>
      <c r="F416" s="212"/>
      <c r="G416" s="212"/>
      <c r="H416" s="212"/>
      <c r="I416" s="212"/>
      <c r="J416" s="212"/>
      <c r="K416" s="212"/>
      <c r="L416" s="212"/>
      <c r="M416" s="212"/>
      <c r="N416" s="212"/>
      <c r="O416" s="212"/>
      <c r="P416" s="212"/>
      <c r="Q416" s="212"/>
      <c r="R416" s="212"/>
      <c r="S416" s="212"/>
      <c r="T416" s="212"/>
      <c r="U416" s="212"/>
    </row>
    <row r="417" spans="3:21" ht="15">
      <c r="C417" s="212"/>
      <c r="D417" s="212"/>
      <c r="E417" s="212"/>
      <c r="F417" s="212"/>
      <c r="G417" s="212"/>
      <c r="H417" s="212"/>
      <c r="I417" s="212"/>
      <c r="J417" s="212"/>
      <c r="K417" s="212"/>
      <c r="L417" s="212"/>
      <c r="M417" s="212"/>
      <c r="N417" s="212"/>
      <c r="O417" s="212"/>
      <c r="P417" s="212"/>
      <c r="Q417" s="212"/>
      <c r="R417" s="212"/>
      <c r="S417" s="212"/>
      <c r="T417" s="212"/>
      <c r="U417" s="212"/>
    </row>
    <row r="418" spans="3:21" ht="15">
      <c r="C418" s="212"/>
      <c r="D418" s="212"/>
      <c r="E418" s="212"/>
      <c r="F418" s="212"/>
      <c r="G418" s="212"/>
      <c r="H418" s="212"/>
      <c r="I418" s="212"/>
      <c r="J418" s="212"/>
      <c r="K418" s="212"/>
      <c r="L418" s="212"/>
      <c r="M418" s="212"/>
      <c r="N418" s="212"/>
      <c r="O418" s="212"/>
      <c r="P418" s="212"/>
      <c r="Q418" s="212"/>
      <c r="R418" s="212"/>
      <c r="S418" s="212"/>
      <c r="T418" s="212"/>
      <c r="U418" s="212"/>
    </row>
    <row r="419" spans="3:21" ht="15">
      <c r="C419" s="212"/>
      <c r="D419" s="212"/>
      <c r="E419" s="212"/>
      <c r="F419" s="212"/>
      <c r="G419" s="212"/>
      <c r="H419" s="212"/>
      <c r="I419" s="212"/>
      <c r="J419" s="212"/>
      <c r="K419" s="212"/>
      <c r="L419" s="212"/>
      <c r="M419" s="212"/>
      <c r="N419" s="212"/>
      <c r="O419" s="212"/>
      <c r="P419" s="212"/>
      <c r="Q419" s="212"/>
      <c r="R419" s="212"/>
      <c r="S419" s="212"/>
      <c r="T419" s="212"/>
      <c r="U419" s="212"/>
    </row>
    <row r="420" spans="3:21" ht="15">
      <c r="C420" s="212"/>
      <c r="D420" s="212"/>
      <c r="E420" s="212"/>
      <c r="F420" s="212"/>
      <c r="G420" s="212"/>
      <c r="H420" s="212"/>
      <c r="I420" s="212"/>
      <c r="J420" s="212"/>
      <c r="K420" s="212"/>
      <c r="L420" s="212"/>
      <c r="M420" s="212"/>
      <c r="N420" s="212"/>
      <c r="O420" s="212"/>
      <c r="P420" s="212"/>
      <c r="Q420" s="212"/>
      <c r="R420" s="212"/>
      <c r="S420" s="212"/>
      <c r="T420" s="212"/>
      <c r="U420" s="212"/>
    </row>
    <row r="421" spans="3:21" ht="15">
      <c r="C421" s="212"/>
      <c r="D421" s="212"/>
      <c r="E421" s="212"/>
      <c r="F421" s="212"/>
      <c r="G421" s="212"/>
      <c r="H421" s="212"/>
      <c r="I421" s="212"/>
      <c r="J421" s="212"/>
      <c r="K421" s="212"/>
      <c r="L421" s="212"/>
      <c r="M421" s="212"/>
      <c r="N421" s="212"/>
      <c r="O421" s="212"/>
      <c r="P421" s="212"/>
      <c r="Q421" s="212"/>
      <c r="R421" s="212"/>
      <c r="S421" s="212"/>
      <c r="T421" s="212"/>
      <c r="U421" s="212"/>
    </row>
    <row r="422" spans="3:21" ht="15">
      <c r="C422" s="212"/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12"/>
      <c r="O422" s="212"/>
      <c r="P422" s="212"/>
      <c r="Q422" s="212"/>
      <c r="R422" s="212"/>
      <c r="S422" s="212"/>
      <c r="T422" s="212"/>
      <c r="U422" s="212"/>
    </row>
    <row r="423" spans="3:21" ht="15">
      <c r="C423" s="212"/>
      <c r="D423" s="212"/>
      <c r="E423" s="212"/>
      <c r="F423" s="212"/>
      <c r="G423" s="212"/>
      <c r="H423" s="212"/>
      <c r="I423" s="212"/>
      <c r="J423" s="212"/>
      <c r="K423" s="212"/>
      <c r="L423" s="212"/>
      <c r="M423" s="212"/>
      <c r="N423" s="212"/>
      <c r="O423" s="212"/>
      <c r="P423" s="212"/>
      <c r="Q423" s="212"/>
      <c r="R423" s="212"/>
      <c r="S423" s="212"/>
      <c r="T423" s="212"/>
      <c r="U423" s="212"/>
    </row>
    <row r="424" spans="3:21" ht="15">
      <c r="C424" s="212"/>
      <c r="D424" s="212"/>
      <c r="E424" s="212"/>
      <c r="F424" s="212"/>
      <c r="G424" s="212"/>
      <c r="H424" s="212"/>
      <c r="I424" s="212"/>
      <c r="J424" s="212"/>
      <c r="K424" s="212"/>
      <c r="L424" s="212"/>
      <c r="M424" s="212"/>
      <c r="N424" s="212"/>
      <c r="O424" s="212"/>
      <c r="P424" s="212"/>
      <c r="Q424" s="212"/>
      <c r="R424" s="212"/>
      <c r="S424" s="212"/>
      <c r="T424" s="212"/>
      <c r="U424" s="212"/>
    </row>
    <row r="425" spans="3:21" ht="15">
      <c r="C425" s="212"/>
      <c r="D425" s="212"/>
      <c r="E425" s="212"/>
      <c r="F425" s="212"/>
      <c r="G425" s="212"/>
      <c r="H425" s="212"/>
      <c r="I425" s="212"/>
      <c r="J425" s="212"/>
      <c r="K425" s="212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</row>
    <row r="426" spans="3:21" ht="15">
      <c r="C426" s="212"/>
      <c r="D426" s="212"/>
      <c r="E426" s="212"/>
      <c r="F426" s="212"/>
      <c r="G426" s="212"/>
      <c r="H426" s="212"/>
      <c r="I426" s="212"/>
      <c r="J426" s="212"/>
      <c r="K426" s="212"/>
      <c r="L426" s="212"/>
      <c r="M426" s="212"/>
      <c r="N426" s="212"/>
      <c r="O426" s="212"/>
      <c r="P426" s="212"/>
      <c r="Q426" s="212"/>
      <c r="R426" s="212"/>
      <c r="S426" s="212"/>
      <c r="T426" s="212"/>
      <c r="U426" s="212"/>
    </row>
    <row r="427" spans="3:21" ht="15">
      <c r="C427" s="212"/>
      <c r="D427" s="212"/>
      <c r="E427" s="212"/>
      <c r="F427" s="212"/>
      <c r="G427" s="212"/>
      <c r="H427" s="212"/>
      <c r="I427" s="212"/>
      <c r="J427" s="212"/>
      <c r="K427" s="212"/>
      <c r="L427" s="212"/>
      <c r="M427" s="212"/>
      <c r="N427" s="212"/>
      <c r="O427" s="212"/>
      <c r="P427" s="212"/>
      <c r="Q427" s="212"/>
      <c r="R427" s="212"/>
      <c r="S427" s="212"/>
      <c r="T427" s="212"/>
      <c r="U427" s="212"/>
    </row>
    <row r="428" spans="3:21" ht="15">
      <c r="C428" s="212"/>
      <c r="D428" s="212"/>
      <c r="E428" s="212"/>
      <c r="F428" s="212"/>
      <c r="G428" s="212"/>
      <c r="H428" s="212"/>
      <c r="I428" s="212"/>
      <c r="J428" s="212"/>
      <c r="K428" s="212"/>
      <c r="L428" s="212"/>
      <c r="M428" s="212"/>
      <c r="N428" s="212"/>
      <c r="O428" s="212"/>
      <c r="P428" s="212"/>
      <c r="Q428" s="212"/>
      <c r="R428" s="212"/>
      <c r="S428" s="212"/>
      <c r="T428" s="212"/>
      <c r="U428" s="212"/>
    </row>
    <row r="429" spans="3:21" ht="15">
      <c r="C429" s="212"/>
      <c r="D429" s="212"/>
      <c r="E429" s="212"/>
      <c r="F429" s="212"/>
      <c r="G429" s="212"/>
      <c r="H429" s="212"/>
      <c r="I429" s="212"/>
      <c r="J429" s="212"/>
      <c r="K429" s="212"/>
      <c r="L429" s="212"/>
      <c r="M429" s="212"/>
      <c r="N429" s="212"/>
      <c r="O429" s="212"/>
      <c r="P429" s="212"/>
      <c r="Q429" s="212"/>
      <c r="R429" s="212"/>
      <c r="S429" s="212"/>
      <c r="T429" s="212"/>
      <c r="U429" s="212"/>
    </row>
    <row r="430" spans="3:21" ht="15">
      <c r="C430" s="212"/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12"/>
      <c r="O430" s="212"/>
      <c r="P430" s="212"/>
      <c r="Q430" s="212"/>
      <c r="R430" s="212"/>
      <c r="S430" s="212"/>
      <c r="T430" s="212"/>
      <c r="U430" s="212"/>
    </row>
    <row r="431" spans="3:21" ht="15">
      <c r="C431" s="212"/>
      <c r="D431" s="212"/>
      <c r="E431" s="212"/>
      <c r="F431" s="212"/>
      <c r="G431" s="212"/>
      <c r="H431" s="212"/>
      <c r="I431" s="212"/>
      <c r="J431" s="212"/>
      <c r="K431" s="212"/>
      <c r="L431" s="212"/>
      <c r="M431" s="212"/>
      <c r="N431" s="212"/>
      <c r="O431" s="212"/>
      <c r="P431" s="212"/>
      <c r="Q431" s="212"/>
      <c r="R431" s="212"/>
      <c r="S431" s="212"/>
      <c r="T431" s="212"/>
      <c r="U431" s="212"/>
    </row>
    <row r="432" spans="3:21" ht="15">
      <c r="C432" s="212"/>
      <c r="D432" s="212"/>
      <c r="E432" s="212"/>
      <c r="F432" s="212"/>
      <c r="G432" s="212"/>
      <c r="H432" s="212"/>
      <c r="I432" s="212"/>
      <c r="J432" s="212"/>
      <c r="K432" s="212"/>
      <c r="L432" s="212"/>
      <c r="M432" s="212"/>
      <c r="N432" s="212"/>
      <c r="O432" s="212"/>
      <c r="P432" s="212"/>
      <c r="Q432" s="212"/>
      <c r="R432" s="212"/>
      <c r="S432" s="212"/>
      <c r="T432" s="212"/>
      <c r="U432" s="212"/>
    </row>
    <row r="433" spans="3:21" ht="15">
      <c r="C433" s="212"/>
      <c r="D433" s="212"/>
      <c r="E433" s="212"/>
      <c r="F433" s="212"/>
      <c r="G433" s="212"/>
      <c r="H433" s="212"/>
      <c r="I433" s="212"/>
      <c r="J433" s="212"/>
      <c r="K433" s="212"/>
      <c r="L433" s="212"/>
      <c r="M433" s="212"/>
      <c r="N433" s="212"/>
      <c r="O433" s="212"/>
      <c r="P433" s="212"/>
      <c r="Q433" s="212"/>
      <c r="R433" s="212"/>
      <c r="S433" s="212"/>
      <c r="T433" s="212"/>
      <c r="U433" s="212"/>
    </row>
    <row r="434" spans="3:21" ht="15">
      <c r="C434" s="212"/>
      <c r="D434" s="212"/>
      <c r="E434" s="212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</row>
    <row r="435" spans="3:21" ht="15">
      <c r="C435" s="212"/>
      <c r="D435" s="212"/>
      <c r="E435" s="212"/>
      <c r="F435" s="212"/>
      <c r="G435" s="212"/>
      <c r="H435" s="212"/>
      <c r="I435" s="212"/>
      <c r="J435" s="212"/>
      <c r="K435" s="212"/>
      <c r="L435" s="212"/>
      <c r="M435" s="212"/>
      <c r="N435" s="212"/>
      <c r="O435" s="212"/>
      <c r="P435" s="212"/>
      <c r="Q435" s="212"/>
      <c r="R435" s="212"/>
      <c r="S435" s="212"/>
      <c r="T435" s="212"/>
      <c r="U435" s="212"/>
    </row>
    <row r="436" spans="3:21" ht="15">
      <c r="C436" s="212"/>
      <c r="D436" s="212"/>
      <c r="E436" s="212"/>
      <c r="F436" s="212"/>
      <c r="G436" s="212"/>
      <c r="H436" s="212"/>
      <c r="I436" s="212"/>
      <c r="J436" s="212"/>
      <c r="K436" s="212"/>
      <c r="L436" s="212"/>
      <c r="M436" s="212"/>
      <c r="N436" s="212"/>
      <c r="O436" s="212"/>
      <c r="P436" s="212"/>
      <c r="Q436" s="212"/>
      <c r="R436" s="212"/>
      <c r="S436" s="212"/>
      <c r="T436" s="212"/>
      <c r="U436" s="212"/>
    </row>
    <row r="437" spans="3:21" ht="15">
      <c r="C437" s="212"/>
      <c r="D437" s="212"/>
      <c r="E437" s="212"/>
      <c r="F437" s="212"/>
      <c r="G437" s="212"/>
      <c r="H437" s="212"/>
      <c r="I437" s="212"/>
      <c r="J437" s="212"/>
      <c r="K437" s="212"/>
      <c r="L437" s="212"/>
      <c r="M437" s="212"/>
      <c r="N437" s="212"/>
      <c r="O437" s="212"/>
      <c r="P437" s="212"/>
      <c r="Q437" s="212"/>
      <c r="R437" s="212"/>
      <c r="S437" s="212"/>
      <c r="T437" s="212"/>
      <c r="U437" s="212"/>
    </row>
    <row r="438" spans="3:21" ht="15">
      <c r="C438" s="212"/>
      <c r="D438" s="212"/>
      <c r="E438" s="212"/>
      <c r="F438" s="212"/>
      <c r="G438" s="212"/>
      <c r="H438" s="212"/>
      <c r="I438" s="212"/>
      <c r="J438" s="212"/>
      <c r="K438" s="212"/>
      <c r="L438" s="212"/>
      <c r="M438" s="212"/>
      <c r="N438" s="212"/>
      <c r="O438" s="212"/>
      <c r="P438" s="212"/>
      <c r="Q438" s="212"/>
      <c r="R438" s="212"/>
      <c r="S438" s="212"/>
      <c r="T438" s="212"/>
      <c r="U438" s="212"/>
    </row>
    <row r="439" spans="3:21" ht="15">
      <c r="C439" s="212"/>
      <c r="D439" s="212"/>
      <c r="E439" s="212"/>
      <c r="F439" s="212"/>
      <c r="G439" s="212"/>
      <c r="H439" s="212"/>
      <c r="I439" s="212"/>
      <c r="J439" s="212"/>
      <c r="K439" s="212"/>
      <c r="L439" s="212"/>
      <c r="M439" s="212"/>
      <c r="N439" s="212"/>
      <c r="O439" s="212"/>
      <c r="P439" s="212"/>
      <c r="Q439" s="212"/>
      <c r="R439" s="212"/>
      <c r="S439" s="212"/>
      <c r="T439" s="212"/>
      <c r="U439" s="212"/>
    </row>
    <row r="440" spans="3:21" ht="15">
      <c r="C440" s="212"/>
      <c r="D440" s="212"/>
      <c r="E440" s="212"/>
      <c r="F440" s="212"/>
      <c r="G440" s="212"/>
      <c r="H440" s="212"/>
      <c r="I440" s="212"/>
      <c r="J440" s="212"/>
      <c r="K440" s="212"/>
      <c r="L440" s="212"/>
      <c r="M440" s="212"/>
      <c r="N440" s="212"/>
      <c r="O440" s="212"/>
      <c r="P440" s="212"/>
      <c r="Q440" s="212"/>
      <c r="R440" s="212"/>
      <c r="S440" s="212"/>
      <c r="T440" s="212"/>
      <c r="U440" s="212"/>
    </row>
    <row r="441" spans="3:21" ht="15">
      <c r="C441" s="212"/>
      <c r="D441" s="212"/>
      <c r="E441" s="212"/>
      <c r="F441" s="212"/>
      <c r="G441" s="212"/>
      <c r="H441" s="212"/>
      <c r="I441" s="212"/>
      <c r="J441" s="212"/>
      <c r="K441" s="212"/>
      <c r="L441" s="212"/>
      <c r="M441" s="212"/>
      <c r="N441" s="212"/>
      <c r="O441" s="212"/>
      <c r="P441" s="212"/>
      <c r="Q441" s="212"/>
      <c r="R441" s="212"/>
      <c r="S441" s="212"/>
      <c r="T441" s="212"/>
      <c r="U441" s="212"/>
    </row>
    <row r="442" spans="3:21" ht="15">
      <c r="C442" s="212"/>
      <c r="D442" s="212"/>
      <c r="E442" s="212"/>
      <c r="F442" s="212"/>
      <c r="G442" s="212"/>
      <c r="H442" s="212"/>
      <c r="I442" s="212"/>
      <c r="J442" s="212"/>
      <c r="K442" s="212"/>
      <c r="L442" s="212"/>
      <c r="M442" s="212"/>
      <c r="N442" s="212"/>
      <c r="O442" s="212"/>
      <c r="P442" s="212"/>
      <c r="Q442" s="212"/>
      <c r="R442" s="212"/>
      <c r="S442" s="212"/>
      <c r="T442" s="212"/>
      <c r="U442" s="212"/>
    </row>
    <row r="443" spans="3:21" ht="15">
      <c r="C443" s="212"/>
      <c r="D443" s="212"/>
      <c r="E443" s="212"/>
      <c r="F443" s="212"/>
      <c r="G443" s="212"/>
      <c r="H443" s="212"/>
      <c r="I443" s="212"/>
      <c r="J443" s="212"/>
      <c r="K443" s="212"/>
      <c r="L443" s="212"/>
      <c r="M443" s="212"/>
      <c r="N443" s="212"/>
      <c r="O443" s="212"/>
      <c r="P443" s="212"/>
      <c r="Q443" s="212"/>
      <c r="R443" s="212"/>
      <c r="S443" s="212"/>
      <c r="T443" s="212"/>
      <c r="U443" s="212"/>
    </row>
    <row r="444" spans="3:21" ht="15">
      <c r="C444" s="212"/>
      <c r="D444" s="212"/>
      <c r="E444" s="212"/>
      <c r="F444" s="212"/>
      <c r="G444" s="212"/>
      <c r="H444" s="212"/>
      <c r="I444" s="212"/>
      <c r="J444" s="212"/>
      <c r="K444" s="212"/>
      <c r="L444" s="212"/>
      <c r="M444" s="212"/>
      <c r="N444" s="212"/>
      <c r="O444" s="212"/>
      <c r="P444" s="212"/>
      <c r="Q444" s="212"/>
      <c r="R444" s="212"/>
      <c r="S444" s="212"/>
      <c r="T444" s="212"/>
      <c r="U444" s="212"/>
    </row>
    <row r="445" spans="3:21" ht="15">
      <c r="C445" s="212"/>
      <c r="D445" s="212"/>
      <c r="E445" s="212"/>
      <c r="F445" s="212"/>
      <c r="G445" s="212"/>
      <c r="H445" s="212"/>
      <c r="I445" s="212"/>
      <c r="J445" s="212"/>
      <c r="K445" s="212"/>
      <c r="L445" s="212"/>
      <c r="M445" s="212"/>
      <c r="N445" s="212"/>
      <c r="O445" s="212"/>
      <c r="P445" s="212"/>
      <c r="Q445" s="212"/>
      <c r="R445" s="212"/>
      <c r="S445" s="212"/>
      <c r="T445" s="212"/>
      <c r="U445" s="212"/>
    </row>
    <row r="446" spans="3:21" ht="15">
      <c r="C446" s="212"/>
      <c r="D446" s="212"/>
      <c r="E446" s="212"/>
      <c r="F446" s="212"/>
      <c r="G446" s="212"/>
      <c r="H446" s="212"/>
      <c r="I446" s="212"/>
      <c r="J446" s="212"/>
      <c r="K446" s="212"/>
      <c r="L446" s="212"/>
      <c r="M446" s="212"/>
      <c r="N446" s="212"/>
      <c r="O446" s="212"/>
      <c r="P446" s="212"/>
      <c r="Q446" s="212"/>
      <c r="R446" s="212"/>
      <c r="S446" s="212"/>
      <c r="T446" s="212"/>
      <c r="U446" s="212"/>
    </row>
    <row r="447" spans="3:21" ht="15">
      <c r="C447" s="212"/>
      <c r="D447" s="212"/>
      <c r="E447" s="212"/>
      <c r="F447" s="212"/>
      <c r="G447" s="212"/>
      <c r="H447" s="212"/>
      <c r="I447" s="212"/>
      <c r="J447" s="212"/>
      <c r="K447" s="212"/>
      <c r="L447" s="212"/>
      <c r="M447" s="212"/>
      <c r="N447" s="212"/>
      <c r="O447" s="212"/>
      <c r="P447" s="212"/>
      <c r="Q447" s="212"/>
      <c r="R447" s="212"/>
      <c r="S447" s="212"/>
      <c r="T447" s="212"/>
      <c r="U447" s="212"/>
    </row>
    <row r="448" spans="3:21" ht="15">
      <c r="C448" s="212"/>
      <c r="D448" s="212"/>
      <c r="E448" s="212"/>
      <c r="F448" s="212"/>
      <c r="G448" s="212"/>
      <c r="H448" s="212"/>
      <c r="I448" s="212"/>
      <c r="J448" s="212"/>
      <c r="K448" s="212"/>
      <c r="L448" s="212"/>
      <c r="M448" s="212"/>
      <c r="N448" s="212"/>
      <c r="O448" s="212"/>
      <c r="P448" s="212"/>
      <c r="Q448" s="212"/>
      <c r="R448" s="212"/>
      <c r="S448" s="212"/>
      <c r="T448" s="212"/>
      <c r="U448" s="212"/>
    </row>
    <row r="449" spans="3:21" ht="15">
      <c r="C449" s="212"/>
      <c r="D449" s="212"/>
      <c r="E449" s="212"/>
      <c r="F449" s="212"/>
      <c r="G449" s="212"/>
      <c r="H449" s="212"/>
      <c r="I449" s="212"/>
      <c r="J449" s="212"/>
      <c r="K449" s="212"/>
      <c r="L449" s="212"/>
      <c r="M449" s="212"/>
      <c r="N449" s="212"/>
      <c r="O449" s="212"/>
      <c r="P449" s="212"/>
      <c r="Q449" s="212"/>
      <c r="R449" s="212"/>
      <c r="S449" s="212"/>
      <c r="T449" s="212"/>
      <c r="U449" s="212"/>
    </row>
    <row r="450" spans="3:21" ht="15">
      <c r="C450" s="212"/>
      <c r="D450" s="212"/>
      <c r="E450" s="212"/>
      <c r="F450" s="212"/>
      <c r="G450" s="212"/>
      <c r="H450" s="212"/>
      <c r="I450" s="212"/>
      <c r="J450" s="212"/>
      <c r="K450" s="212"/>
      <c r="L450" s="212"/>
      <c r="M450" s="212"/>
      <c r="N450" s="212"/>
      <c r="O450" s="212"/>
      <c r="P450" s="212"/>
      <c r="Q450" s="212"/>
      <c r="R450" s="212"/>
      <c r="S450" s="212"/>
      <c r="T450" s="212"/>
      <c r="U450" s="212"/>
    </row>
    <row r="451" spans="3:21" ht="15">
      <c r="C451" s="212"/>
      <c r="D451" s="212"/>
      <c r="E451" s="212"/>
      <c r="F451" s="212"/>
      <c r="G451" s="212"/>
      <c r="H451" s="212"/>
      <c r="I451" s="212"/>
      <c r="J451" s="212"/>
      <c r="K451" s="212"/>
      <c r="L451" s="212"/>
      <c r="M451" s="212"/>
      <c r="N451" s="212"/>
      <c r="O451" s="212"/>
      <c r="P451" s="212"/>
      <c r="Q451" s="212"/>
      <c r="R451" s="212"/>
      <c r="S451" s="212"/>
      <c r="T451" s="212"/>
      <c r="U451" s="212"/>
    </row>
    <row r="452" spans="3:21" ht="15">
      <c r="C452" s="212"/>
      <c r="D452" s="212"/>
      <c r="E452" s="212"/>
      <c r="F452" s="212"/>
      <c r="G452" s="212"/>
      <c r="H452" s="212"/>
      <c r="I452" s="212"/>
      <c r="J452" s="212"/>
      <c r="K452" s="212"/>
      <c r="L452" s="212"/>
      <c r="M452" s="212"/>
      <c r="N452" s="212"/>
      <c r="O452" s="212"/>
      <c r="P452" s="212"/>
      <c r="Q452" s="212"/>
      <c r="R452" s="212"/>
      <c r="S452" s="212"/>
      <c r="T452" s="212"/>
      <c r="U452" s="212"/>
    </row>
    <row r="453" spans="3:21" ht="15">
      <c r="C453" s="212"/>
      <c r="D453" s="212"/>
      <c r="E453" s="212"/>
      <c r="F453" s="212"/>
      <c r="G453" s="212"/>
      <c r="H453" s="212"/>
      <c r="I453" s="212"/>
      <c r="J453" s="212"/>
      <c r="K453" s="212"/>
      <c r="L453" s="212"/>
      <c r="M453" s="212"/>
      <c r="N453" s="212"/>
      <c r="O453" s="212"/>
      <c r="P453" s="212"/>
      <c r="Q453" s="212"/>
      <c r="R453" s="212"/>
      <c r="S453" s="212"/>
      <c r="T453" s="212"/>
      <c r="U453" s="212"/>
    </row>
    <row r="454" spans="3:21" ht="15">
      <c r="C454" s="212"/>
      <c r="D454" s="212"/>
      <c r="E454" s="212"/>
      <c r="F454" s="212"/>
      <c r="G454" s="212"/>
      <c r="H454" s="212"/>
      <c r="I454" s="212"/>
      <c r="J454" s="212"/>
      <c r="K454" s="212"/>
      <c r="L454" s="212"/>
      <c r="M454" s="212"/>
      <c r="N454" s="212"/>
      <c r="O454" s="212"/>
      <c r="P454" s="212"/>
      <c r="Q454" s="212"/>
      <c r="R454" s="212"/>
      <c r="S454" s="212"/>
      <c r="T454" s="212"/>
      <c r="U454" s="212"/>
    </row>
    <row r="455" spans="3:21" ht="15">
      <c r="C455" s="212"/>
      <c r="D455" s="212"/>
      <c r="E455" s="212"/>
      <c r="F455" s="212"/>
      <c r="G455" s="212"/>
      <c r="H455" s="212"/>
      <c r="I455" s="212"/>
      <c r="J455" s="212"/>
      <c r="K455" s="212"/>
      <c r="L455" s="212"/>
      <c r="M455" s="212"/>
      <c r="N455" s="212"/>
      <c r="O455" s="212"/>
      <c r="P455" s="212"/>
      <c r="Q455" s="212"/>
      <c r="R455" s="212"/>
      <c r="S455" s="212"/>
      <c r="T455" s="212"/>
      <c r="U455" s="212"/>
    </row>
    <row r="456" spans="3:21" ht="15">
      <c r="C456" s="212"/>
      <c r="D456" s="212"/>
      <c r="E456" s="212"/>
      <c r="F456" s="212"/>
      <c r="G456" s="212"/>
      <c r="H456" s="212"/>
      <c r="I456" s="212"/>
      <c r="J456" s="212"/>
      <c r="K456" s="212"/>
      <c r="L456" s="212"/>
      <c r="M456" s="212"/>
      <c r="N456" s="212"/>
      <c r="O456" s="212"/>
      <c r="P456" s="212"/>
      <c r="Q456" s="212"/>
      <c r="R456" s="212"/>
      <c r="S456" s="212"/>
      <c r="T456" s="212"/>
      <c r="U456" s="212"/>
    </row>
    <row r="457" spans="3:21" ht="15">
      <c r="C457" s="212"/>
      <c r="D457" s="212"/>
      <c r="E457" s="212"/>
      <c r="F457" s="212"/>
      <c r="G457" s="212"/>
      <c r="H457" s="212"/>
      <c r="I457" s="212"/>
      <c r="J457" s="212"/>
      <c r="K457" s="212"/>
      <c r="L457" s="212"/>
      <c r="M457" s="212"/>
      <c r="N457" s="212"/>
      <c r="O457" s="212"/>
      <c r="P457" s="212"/>
      <c r="Q457" s="212"/>
      <c r="R457" s="212"/>
      <c r="S457" s="212"/>
      <c r="T457" s="212"/>
      <c r="U457" s="212"/>
    </row>
    <row r="458" spans="3:21" ht="15">
      <c r="C458" s="212"/>
      <c r="D458" s="212"/>
      <c r="E458" s="212"/>
      <c r="F458" s="212"/>
      <c r="G458" s="212"/>
      <c r="H458" s="212"/>
      <c r="I458" s="212"/>
      <c r="J458" s="212"/>
      <c r="K458" s="212"/>
      <c r="L458" s="212"/>
      <c r="M458" s="212"/>
      <c r="N458" s="212"/>
      <c r="O458" s="212"/>
      <c r="P458" s="212"/>
      <c r="Q458" s="212"/>
      <c r="R458" s="212"/>
      <c r="S458" s="212"/>
      <c r="T458" s="212"/>
      <c r="U458" s="212"/>
    </row>
    <row r="459" spans="3:21" ht="15">
      <c r="C459" s="212"/>
      <c r="D459" s="212"/>
      <c r="E459" s="212"/>
      <c r="F459" s="212"/>
      <c r="G459" s="212"/>
      <c r="H459" s="212"/>
      <c r="I459" s="212"/>
      <c r="J459" s="212"/>
      <c r="K459" s="212"/>
      <c r="L459" s="212"/>
      <c r="M459" s="212"/>
      <c r="N459" s="212"/>
      <c r="O459" s="212"/>
      <c r="P459" s="212"/>
      <c r="Q459" s="212"/>
      <c r="R459" s="212"/>
      <c r="S459" s="212"/>
      <c r="T459" s="212"/>
      <c r="U459" s="212"/>
    </row>
    <row r="460" spans="3:21" ht="15">
      <c r="C460" s="212"/>
      <c r="D460" s="212"/>
      <c r="E460" s="212"/>
      <c r="F460" s="212"/>
      <c r="G460" s="212"/>
      <c r="H460" s="212"/>
      <c r="I460" s="212"/>
      <c r="J460" s="212"/>
      <c r="K460" s="212"/>
      <c r="L460" s="212"/>
      <c r="M460" s="212"/>
      <c r="N460" s="212"/>
      <c r="O460" s="212"/>
      <c r="P460" s="212"/>
      <c r="Q460" s="212"/>
      <c r="R460" s="212"/>
      <c r="S460" s="212"/>
      <c r="T460" s="212"/>
      <c r="U460" s="212"/>
    </row>
    <row r="461" spans="3:21" ht="15">
      <c r="C461" s="212"/>
      <c r="D461" s="212"/>
      <c r="E461" s="212"/>
      <c r="F461" s="212"/>
      <c r="G461" s="212"/>
      <c r="H461" s="212"/>
      <c r="I461" s="212"/>
      <c r="J461" s="212"/>
      <c r="K461" s="212"/>
      <c r="L461" s="212"/>
      <c r="M461" s="212"/>
      <c r="N461" s="212"/>
      <c r="O461" s="212"/>
      <c r="P461" s="212"/>
      <c r="Q461" s="212"/>
      <c r="R461" s="212"/>
      <c r="S461" s="212"/>
      <c r="T461" s="212"/>
      <c r="U461" s="212"/>
    </row>
    <row r="462" spans="3:21" ht="15">
      <c r="C462" s="212"/>
      <c r="D462" s="212"/>
      <c r="E462" s="212"/>
      <c r="F462" s="212"/>
      <c r="G462" s="212"/>
      <c r="H462" s="212"/>
      <c r="I462" s="212"/>
      <c r="J462" s="212"/>
      <c r="K462" s="212"/>
      <c r="L462" s="212"/>
      <c r="M462" s="212"/>
      <c r="N462" s="212"/>
      <c r="O462" s="212"/>
      <c r="P462" s="212"/>
      <c r="Q462" s="212"/>
      <c r="R462" s="212"/>
      <c r="S462" s="212"/>
      <c r="T462" s="212"/>
      <c r="U462" s="212"/>
    </row>
    <row r="463" spans="3:21" ht="15">
      <c r="C463" s="212"/>
      <c r="D463" s="212"/>
      <c r="E463" s="212"/>
      <c r="F463" s="212"/>
      <c r="G463" s="212"/>
      <c r="H463" s="212"/>
      <c r="I463" s="212"/>
      <c r="J463" s="212"/>
      <c r="K463" s="212"/>
      <c r="L463" s="212"/>
      <c r="M463" s="212"/>
      <c r="N463" s="212"/>
      <c r="O463" s="212"/>
      <c r="P463" s="212"/>
      <c r="Q463" s="212"/>
      <c r="R463" s="212"/>
      <c r="S463" s="212"/>
      <c r="T463" s="212"/>
      <c r="U463" s="212"/>
    </row>
    <row r="464" spans="3:21" ht="15">
      <c r="C464" s="212"/>
      <c r="D464" s="212"/>
      <c r="E464" s="212"/>
      <c r="F464" s="212"/>
      <c r="G464" s="212"/>
      <c r="H464" s="212"/>
      <c r="I464" s="212"/>
      <c r="J464" s="212"/>
      <c r="K464" s="212"/>
      <c r="L464" s="212"/>
      <c r="M464" s="212"/>
      <c r="N464" s="212"/>
      <c r="O464" s="212"/>
      <c r="P464" s="212"/>
      <c r="Q464" s="212"/>
      <c r="R464" s="212"/>
      <c r="S464" s="212"/>
      <c r="T464" s="212"/>
      <c r="U464" s="212"/>
    </row>
    <row r="465" spans="3:21" ht="15">
      <c r="C465" s="212"/>
      <c r="D465" s="212"/>
      <c r="E465" s="212"/>
      <c r="F465" s="212"/>
      <c r="G465" s="212"/>
      <c r="H465" s="212"/>
      <c r="I465" s="212"/>
      <c r="J465" s="212"/>
      <c r="K465" s="212"/>
      <c r="L465" s="212"/>
      <c r="M465" s="212"/>
      <c r="N465" s="212"/>
      <c r="O465" s="212"/>
      <c r="P465" s="212"/>
      <c r="Q465" s="212"/>
      <c r="R465" s="212"/>
      <c r="S465" s="212"/>
      <c r="T465" s="212"/>
      <c r="U465" s="212"/>
    </row>
    <row r="466" spans="3:21" ht="15">
      <c r="C466" s="212"/>
      <c r="D466" s="212"/>
      <c r="E466" s="212"/>
      <c r="F466" s="212"/>
      <c r="G466" s="212"/>
      <c r="H466" s="212"/>
      <c r="I466" s="212"/>
      <c r="J466" s="212"/>
      <c r="K466" s="212"/>
      <c r="L466" s="212"/>
      <c r="M466" s="212"/>
      <c r="N466" s="212"/>
      <c r="O466" s="212"/>
      <c r="P466" s="212"/>
      <c r="Q466" s="212"/>
      <c r="R466" s="212"/>
      <c r="S466" s="212"/>
      <c r="T466" s="212"/>
      <c r="U466" s="212"/>
    </row>
    <row r="467" spans="3:21" ht="15">
      <c r="C467" s="212"/>
      <c r="D467" s="212"/>
      <c r="E467" s="212"/>
      <c r="F467" s="212"/>
      <c r="G467" s="212"/>
      <c r="H467" s="212"/>
      <c r="I467" s="212"/>
      <c r="J467" s="212"/>
      <c r="K467" s="212"/>
      <c r="L467" s="212"/>
      <c r="M467" s="212"/>
      <c r="N467" s="212"/>
      <c r="O467" s="212"/>
      <c r="P467" s="212"/>
      <c r="Q467" s="212"/>
      <c r="R467" s="212"/>
      <c r="S467" s="212"/>
      <c r="T467" s="212"/>
      <c r="U467" s="212"/>
    </row>
    <row r="468" spans="3:21" ht="15">
      <c r="C468" s="212"/>
      <c r="D468" s="212"/>
      <c r="E468" s="212"/>
      <c r="F468" s="212"/>
      <c r="G468" s="212"/>
      <c r="H468" s="212"/>
      <c r="I468" s="212"/>
      <c r="J468" s="212"/>
      <c r="K468" s="212"/>
      <c r="L468" s="212"/>
      <c r="M468" s="212"/>
      <c r="N468" s="212"/>
      <c r="O468" s="212"/>
      <c r="P468" s="212"/>
      <c r="Q468" s="212"/>
      <c r="R468" s="212"/>
      <c r="S468" s="212"/>
      <c r="T468" s="212"/>
      <c r="U468" s="212"/>
    </row>
    <row r="469" spans="3:21" ht="15">
      <c r="C469" s="212"/>
      <c r="D469" s="212"/>
      <c r="E469" s="212"/>
      <c r="F469" s="212"/>
      <c r="G469" s="212"/>
      <c r="H469" s="212"/>
      <c r="I469" s="212"/>
      <c r="J469" s="212"/>
      <c r="K469" s="212"/>
      <c r="L469" s="212"/>
      <c r="M469" s="212"/>
      <c r="N469" s="212"/>
      <c r="O469" s="212"/>
      <c r="P469" s="212"/>
      <c r="Q469" s="212"/>
      <c r="R469" s="212"/>
      <c r="S469" s="212"/>
      <c r="T469" s="212"/>
      <c r="U469" s="212"/>
    </row>
    <row r="470" spans="3:21" ht="15">
      <c r="C470" s="212"/>
      <c r="D470" s="212"/>
      <c r="E470" s="212"/>
      <c r="F470" s="212"/>
      <c r="G470" s="212"/>
      <c r="H470" s="212"/>
      <c r="I470" s="212"/>
      <c r="J470" s="212"/>
      <c r="K470" s="212"/>
      <c r="L470" s="212"/>
      <c r="M470" s="212"/>
      <c r="N470" s="212"/>
      <c r="O470" s="212"/>
      <c r="P470" s="212"/>
      <c r="Q470" s="212"/>
      <c r="R470" s="212"/>
      <c r="S470" s="212"/>
      <c r="T470" s="212"/>
      <c r="U470" s="212"/>
    </row>
    <row r="471" spans="3:21" ht="15">
      <c r="C471" s="212"/>
      <c r="D471" s="212"/>
      <c r="E471" s="212"/>
      <c r="F471" s="212"/>
      <c r="G471" s="212"/>
      <c r="H471" s="212"/>
      <c r="I471" s="212"/>
      <c r="J471" s="212"/>
      <c r="K471" s="212"/>
      <c r="L471" s="212"/>
      <c r="M471" s="212"/>
      <c r="N471" s="212"/>
      <c r="O471" s="212"/>
      <c r="P471" s="212"/>
      <c r="Q471" s="212"/>
      <c r="R471" s="212"/>
      <c r="S471" s="212"/>
      <c r="T471" s="212"/>
      <c r="U471" s="212"/>
    </row>
    <row r="472" spans="3:21" ht="15">
      <c r="C472" s="212"/>
      <c r="D472" s="212"/>
      <c r="E472" s="212"/>
      <c r="F472" s="212"/>
      <c r="G472" s="212"/>
      <c r="H472" s="212"/>
      <c r="I472" s="212"/>
      <c r="J472" s="212"/>
      <c r="K472" s="212"/>
      <c r="L472" s="212"/>
      <c r="M472" s="212"/>
      <c r="N472" s="212"/>
      <c r="O472" s="212"/>
      <c r="P472" s="212"/>
      <c r="Q472" s="212"/>
      <c r="R472" s="212"/>
      <c r="S472" s="212"/>
      <c r="T472" s="212"/>
      <c r="U472" s="212"/>
    </row>
    <row r="473" spans="3:21" ht="15">
      <c r="C473" s="212"/>
      <c r="D473" s="212"/>
      <c r="E473" s="212"/>
      <c r="F473" s="212"/>
      <c r="G473" s="212"/>
      <c r="H473" s="212"/>
      <c r="I473" s="212"/>
      <c r="J473" s="212"/>
      <c r="K473" s="212"/>
      <c r="L473" s="212"/>
      <c r="M473" s="212"/>
      <c r="N473" s="212"/>
      <c r="O473" s="212"/>
      <c r="P473" s="212"/>
      <c r="Q473" s="212"/>
      <c r="R473" s="212"/>
      <c r="S473" s="212"/>
      <c r="T473" s="212"/>
      <c r="U473" s="212"/>
    </row>
    <row r="474" spans="3:21" ht="15">
      <c r="C474" s="212"/>
      <c r="D474" s="212"/>
      <c r="E474" s="212"/>
      <c r="F474" s="212"/>
      <c r="G474" s="212"/>
      <c r="H474" s="212"/>
      <c r="I474" s="212"/>
      <c r="J474" s="212"/>
      <c r="K474" s="212"/>
      <c r="L474" s="212"/>
      <c r="M474" s="212"/>
      <c r="N474" s="212"/>
      <c r="O474" s="212"/>
      <c r="P474" s="212"/>
      <c r="Q474" s="212"/>
      <c r="R474" s="212"/>
      <c r="S474" s="212"/>
      <c r="T474" s="212"/>
      <c r="U474" s="212"/>
    </row>
    <row r="475" spans="3:21" ht="15">
      <c r="C475" s="212"/>
      <c r="D475" s="212"/>
      <c r="E475" s="212"/>
      <c r="F475" s="212"/>
      <c r="G475" s="212"/>
      <c r="H475" s="212"/>
      <c r="I475" s="212"/>
      <c r="J475" s="212"/>
      <c r="K475" s="212"/>
      <c r="L475" s="212"/>
      <c r="M475" s="212"/>
      <c r="N475" s="212"/>
      <c r="O475" s="212"/>
      <c r="P475" s="212"/>
      <c r="Q475" s="212"/>
      <c r="R475" s="212"/>
      <c r="S475" s="212"/>
      <c r="T475" s="212"/>
      <c r="U475" s="212"/>
    </row>
    <row r="476" spans="3:21" ht="15">
      <c r="C476" s="212"/>
      <c r="D476" s="212"/>
      <c r="E476" s="212"/>
      <c r="F476" s="212"/>
      <c r="G476" s="212"/>
      <c r="H476" s="212"/>
      <c r="I476" s="212"/>
      <c r="J476" s="212"/>
      <c r="K476" s="212"/>
      <c r="L476" s="212"/>
      <c r="M476" s="212"/>
      <c r="N476" s="212"/>
      <c r="O476" s="212"/>
      <c r="P476" s="212"/>
      <c r="Q476" s="212"/>
      <c r="R476" s="212"/>
      <c r="S476" s="212"/>
      <c r="T476" s="212"/>
      <c r="U476" s="212"/>
    </row>
    <row r="477" spans="3:21" ht="15">
      <c r="C477" s="212"/>
      <c r="D477" s="212"/>
      <c r="E477" s="212"/>
      <c r="F477" s="212"/>
      <c r="G477" s="212"/>
      <c r="H477" s="212"/>
      <c r="I477" s="212"/>
      <c r="J477" s="212"/>
      <c r="K477" s="212"/>
      <c r="L477" s="212"/>
      <c r="M477" s="212"/>
      <c r="N477" s="212"/>
      <c r="O477" s="212"/>
      <c r="P477" s="212"/>
      <c r="Q477" s="212"/>
      <c r="R477" s="212"/>
      <c r="S477" s="212"/>
      <c r="T477" s="212"/>
      <c r="U477" s="212"/>
    </row>
    <row r="478" spans="3:21" ht="15">
      <c r="C478" s="212"/>
      <c r="D478" s="212"/>
      <c r="E478" s="212"/>
      <c r="F478" s="212"/>
      <c r="G478" s="212"/>
      <c r="H478" s="212"/>
      <c r="I478" s="212"/>
      <c r="J478" s="212"/>
      <c r="K478" s="212"/>
      <c r="L478" s="212"/>
      <c r="M478" s="212"/>
      <c r="N478" s="212"/>
      <c r="O478" s="212"/>
      <c r="P478" s="212"/>
      <c r="Q478" s="212"/>
      <c r="R478" s="212"/>
      <c r="S478" s="212"/>
      <c r="T478" s="212"/>
      <c r="U478" s="212"/>
    </row>
    <row r="479" spans="3:21" ht="15">
      <c r="C479" s="212"/>
      <c r="D479" s="212"/>
      <c r="E479" s="212"/>
      <c r="F479" s="212"/>
      <c r="G479" s="212"/>
      <c r="H479" s="212"/>
      <c r="I479" s="212"/>
      <c r="J479" s="212"/>
      <c r="K479" s="212"/>
      <c r="L479" s="212"/>
      <c r="M479" s="212"/>
      <c r="N479" s="212"/>
      <c r="O479" s="212"/>
      <c r="P479" s="212"/>
      <c r="Q479" s="212"/>
      <c r="R479" s="212"/>
      <c r="S479" s="212"/>
      <c r="T479" s="212"/>
      <c r="U479" s="212"/>
    </row>
    <row r="480" spans="3:21" ht="15">
      <c r="C480" s="212"/>
      <c r="D480" s="212"/>
      <c r="E480" s="212"/>
      <c r="F480" s="212"/>
      <c r="G480" s="212"/>
      <c r="H480" s="212"/>
      <c r="I480" s="212"/>
      <c r="J480" s="212"/>
      <c r="K480" s="212"/>
      <c r="L480" s="212"/>
      <c r="M480" s="212"/>
      <c r="N480" s="212"/>
      <c r="O480" s="212"/>
      <c r="P480" s="212"/>
      <c r="Q480" s="212"/>
      <c r="R480" s="212"/>
      <c r="S480" s="212"/>
      <c r="T480" s="212"/>
      <c r="U480" s="212"/>
    </row>
    <row r="481" spans="3:21" ht="15">
      <c r="C481" s="212"/>
      <c r="D481" s="212"/>
      <c r="E481" s="212"/>
      <c r="F481" s="212"/>
      <c r="G481" s="212"/>
      <c r="H481" s="212"/>
      <c r="I481" s="212"/>
      <c r="J481" s="212"/>
      <c r="K481" s="212"/>
      <c r="L481" s="212"/>
      <c r="M481" s="212"/>
      <c r="N481" s="212"/>
      <c r="O481" s="212"/>
      <c r="P481" s="212"/>
      <c r="Q481" s="212"/>
      <c r="R481" s="212"/>
      <c r="S481" s="212"/>
      <c r="T481" s="212"/>
      <c r="U481" s="212"/>
    </row>
    <row r="482" spans="3:21" ht="15">
      <c r="C482" s="212"/>
      <c r="D482" s="212"/>
      <c r="E482" s="212"/>
      <c r="F482" s="212"/>
      <c r="G482" s="212"/>
      <c r="H482" s="212"/>
      <c r="I482" s="212"/>
      <c r="J482" s="212"/>
      <c r="K482" s="212"/>
      <c r="L482" s="212"/>
      <c r="M482" s="212"/>
      <c r="N482" s="212"/>
      <c r="O482" s="212"/>
      <c r="P482" s="212"/>
      <c r="Q482" s="212"/>
      <c r="R482" s="212"/>
      <c r="S482" s="212"/>
      <c r="T482" s="212"/>
      <c r="U482" s="212"/>
    </row>
    <row r="483" spans="3:21" ht="15">
      <c r="C483" s="212"/>
      <c r="D483" s="212"/>
      <c r="E483" s="212"/>
      <c r="F483" s="212"/>
      <c r="G483" s="212"/>
      <c r="H483" s="212"/>
      <c r="I483" s="212"/>
      <c r="J483" s="212"/>
      <c r="K483" s="212"/>
      <c r="L483" s="212"/>
      <c r="M483" s="212"/>
      <c r="N483" s="212"/>
      <c r="O483" s="212"/>
      <c r="P483" s="212"/>
      <c r="Q483" s="212"/>
      <c r="R483" s="212"/>
      <c r="S483" s="212"/>
      <c r="T483" s="212"/>
      <c r="U483" s="212"/>
    </row>
    <row r="484" spans="3:21" ht="15">
      <c r="C484" s="212"/>
      <c r="D484" s="212"/>
      <c r="E484" s="212"/>
      <c r="F484" s="212"/>
      <c r="G484" s="212"/>
      <c r="H484" s="212"/>
      <c r="I484" s="212"/>
      <c r="J484" s="212"/>
      <c r="K484" s="212"/>
      <c r="L484" s="212"/>
      <c r="M484" s="212"/>
      <c r="N484" s="212"/>
      <c r="O484" s="212"/>
      <c r="P484" s="212"/>
      <c r="Q484" s="212"/>
      <c r="R484" s="212"/>
      <c r="S484" s="212"/>
      <c r="T484" s="212"/>
      <c r="U484" s="212"/>
    </row>
    <row r="485" spans="3:21" ht="15">
      <c r="C485" s="212"/>
      <c r="D485" s="212"/>
      <c r="E485" s="212"/>
      <c r="F485" s="212"/>
      <c r="G485" s="212"/>
      <c r="H485" s="212"/>
      <c r="I485" s="212"/>
      <c r="J485" s="212"/>
      <c r="K485" s="212"/>
      <c r="L485" s="212"/>
      <c r="M485" s="212"/>
      <c r="N485" s="212"/>
      <c r="O485" s="212"/>
      <c r="P485" s="212"/>
      <c r="Q485" s="212"/>
      <c r="R485" s="212"/>
      <c r="S485" s="212"/>
      <c r="T485" s="212"/>
      <c r="U485" s="212"/>
    </row>
    <row r="486" spans="3:21" ht="15">
      <c r="C486" s="212"/>
      <c r="D486" s="212"/>
      <c r="E486" s="212"/>
      <c r="F486" s="212"/>
      <c r="G486" s="212"/>
      <c r="H486" s="212"/>
      <c r="I486" s="212"/>
      <c r="J486" s="212"/>
      <c r="K486" s="212"/>
      <c r="L486" s="212"/>
      <c r="M486" s="212"/>
      <c r="N486" s="212"/>
      <c r="O486" s="212"/>
      <c r="P486" s="212"/>
      <c r="Q486" s="212"/>
      <c r="R486" s="212"/>
      <c r="S486" s="212"/>
      <c r="T486" s="212"/>
      <c r="U486" s="212"/>
    </row>
    <row r="487" spans="3:21" ht="15">
      <c r="C487" s="212"/>
      <c r="D487" s="212"/>
      <c r="E487" s="212"/>
      <c r="F487" s="212"/>
      <c r="G487" s="212"/>
      <c r="H487" s="212"/>
      <c r="I487" s="212"/>
      <c r="J487" s="212"/>
      <c r="K487" s="212"/>
      <c r="L487" s="212"/>
      <c r="M487" s="212"/>
      <c r="N487" s="212"/>
      <c r="O487" s="212"/>
      <c r="P487" s="212"/>
      <c r="Q487" s="212"/>
      <c r="R487" s="212"/>
      <c r="S487" s="212"/>
      <c r="T487" s="212"/>
      <c r="U487" s="212"/>
    </row>
    <row r="488" spans="3:21" ht="15">
      <c r="C488" s="212"/>
      <c r="D488" s="212"/>
      <c r="E488" s="212"/>
      <c r="F488" s="212"/>
      <c r="G488" s="212"/>
      <c r="H488" s="212"/>
      <c r="I488" s="212"/>
      <c r="J488" s="212"/>
      <c r="K488" s="212"/>
      <c r="L488" s="212"/>
      <c r="M488" s="212"/>
      <c r="N488" s="212"/>
      <c r="O488" s="212"/>
      <c r="P488" s="212"/>
      <c r="Q488" s="212"/>
      <c r="R488" s="212"/>
      <c r="S488" s="212"/>
      <c r="T488" s="212"/>
      <c r="U488" s="212"/>
    </row>
    <row r="489" spans="3:21" ht="15">
      <c r="C489" s="212"/>
      <c r="D489" s="212"/>
      <c r="E489" s="212"/>
      <c r="F489" s="212"/>
      <c r="G489" s="212"/>
      <c r="H489" s="212"/>
      <c r="I489" s="212"/>
      <c r="J489" s="212"/>
      <c r="K489" s="212"/>
      <c r="L489" s="212"/>
      <c r="M489" s="212"/>
      <c r="N489" s="212"/>
      <c r="O489" s="212"/>
      <c r="P489" s="212"/>
      <c r="Q489" s="212"/>
      <c r="R489" s="212"/>
      <c r="S489" s="212"/>
      <c r="T489" s="212"/>
      <c r="U489" s="212"/>
    </row>
    <row r="490" spans="3:21" ht="15">
      <c r="C490" s="212"/>
      <c r="D490" s="212"/>
      <c r="E490" s="212"/>
      <c r="F490" s="212"/>
      <c r="G490" s="212"/>
      <c r="H490" s="212"/>
      <c r="I490" s="212"/>
      <c r="J490" s="212"/>
      <c r="K490" s="212"/>
      <c r="L490" s="212"/>
      <c r="M490" s="212"/>
      <c r="N490" s="212"/>
      <c r="O490" s="212"/>
      <c r="P490" s="212"/>
      <c r="Q490" s="212"/>
      <c r="R490" s="212"/>
      <c r="S490" s="212"/>
      <c r="T490" s="212"/>
      <c r="U490" s="212"/>
    </row>
    <row r="491" spans="3:21" ht="15">
      <c r="C491" s="212"/>
      <c r="D491" s="212"/>
      <c r="E491" s="212"/>
      <c r="F491" s="212"/>
      <c r="G491" s="212"/>
      <c r="H491" s="212"/>
      <c r="I491" s="212"/>
      <c r="J491" s="212"/>
      <c r="K491" s="212"/>
      <c r="L491" s="212"/>
      <c r="M491" s="212"/>
      <c r="N491" s="212"/>
      <c r="O491" s="212"/>
      <c r="P491" s="212"/>
      <c r="Q491" s="212"/>
      <c r="R491" s="212"/>
      <c r="S491" s="212"/>
      <c r="T491" s="212"/>
      <c r="U491" s="212"/>
    </row>
    <row r="492" spans="3:21" ht="15">
      <c r="C492" s="212"/>
      <c r="D492" s="212"/>
      <c r="E492" s="212"/>
      <c r="F492" s="212"/>
      <c r="G492" s="212"/>
      <c r="H492" s="212"/>
      <c r="I492" s="212"/>
      <c r="J492" s="212"/>
      <c r="K492" s="212"/>
      <c r="L492" s="212"/>
      <c r="M492" s="212"/>
      <c r="N492" s="212"/>
      <c r="O492" s="212"/>
      <c r="P492" s="212"/>
      <c r="Q492" s="212"/>
      <c r="R492" s="212"/>
      <c r="S492" s="212"/>
      <c r="T492" s="212"/>
      <c r="U492" s="212"/>
    </row>
    <row r="493" spans="3:21" ht="15">
      <c r="C493" s="212"/>
      <c r="D493" s="212"/>
      <c r="E493" s="212"/>
      <c r="F493" s="212"/>
      <c r="G493" s="212"/>
      <c r="H493" s="212"/>
      <c r="I493" s="212"/>
      <c r="J493" s="212"/>
      <c r="K493" s="212"/>
      <c r="L493" s="212"/>
      <c r="M493" s="212"/>
      <c r="N493" s="212"/>
      <c r="O493" s="212"/>
      <c r="P493" s="212"/>
      <c r="Q493" s="212"/>
      <c r="R493" s="212"/>
      <c r="S493" s="212"/>
      <c r="T493" s="212"/>
      <c r="U493" s="212"/>
    </row>
    <row r="494" spans="3:21" ht="15">
      <c r="C494" s="212"/>
      <c r="D494" s="212"/>
      <c r="E494" s="212"/>
      <c r="F494" s="212"/>
      <c r="G494" s="212"/>
      <c r="H494" s="212"/>
      <c r="I494" s="212"/>
      <c r="J494" s="212"/>
      <c r="K494" s="212"/>
      <c r="L494" s="212"/>
      <c r="M494" s="212"/>
      <c r="N494" s="212"/>
      <c r="O494" s="212"/>
      <c r="P494" s="212"/>
      <c r="Q494" s="212"/>
      <c r="R494" s="212"/>
      <c r="S494" s="212"/>
      <c r="T494" s="212"/>
      <c r="U494" s="212"/>
    </row>
    <row r="495" spans="3:21" ht="15">
      <c r="C495" s="212"/>
      <c r="D495" s="212"/>
      <c r="E495" s="212"/>
      <c r="F495" s="212"/>
      <c r="G495" s="212"/>
      <c r="H495" s="212"/>
      <c r="I495" s="212"/>
      <c r="J495" s="212"/>
      <c r="K495" s="212"/>
      <c r="L495" s="212"/>
      <c r="M495" s="212"/>
      <c r="N495" s="212"/>
      <c r="O495" s="212"/>
      <c r="P495" s="212"/>
      <c r="Q495" s="212"/>
      <c r="R495" s="212"/>
      <c r="S495" s="212"/>
      <c r="T495" s="212"/>
      <c r="U495" s="212"/>
    </row>
    <row r="496" spans="3:21" ht="15">
      <c r="C496" s="212"/>
      <c r="D496" s="212"/>
      <c r="E496" s="212"/>
      <c r="F496" s="212"/>
      <c r="G496" s="212"/>
      <c r="H496" s="212"/>
      <c r="I496" s="212"/>
      <c r="J496" s="212"/>
      <c r="K496" s="212"/>
      <c r="L496" s="212"/>
      <c r="M496" s="212"/>
      <c r="N496" s="212"/>
      <c r="O496" s="212"/>
      <c r="P496" s="212"/>
      <c r="Q496" s="212"/>
      <c r="R496" s="212"/>
      <c r="S496" s="212"/>
      <c r="T496" s="212"/>
      <c r="U496" s="212"/>
    </row>
    <row r="497" spans="3:21" ht="15">
      <c r="C497" s="212"/>
      <c r="D497" s="212"/>
      <c r="E497" s="212"/>
      <c r="F497" s="212"/>
      <c r="G497" s="212"/>
      <c r="H497" s="212"/>
      <c r="I497" s="212"/>
      <c r="J497" s="212"/>
      <c r="K497" s="212"/>
      <c r="L497" s="212"/>
      <c r="M497" s="212"/>
      <c r="N497" s="212"/>
      <c r="O497" s="212"/>
      <c r="P497" s="212"/>
      <c r="Q497" s="212"/>
      <c r="R497" s="212"/>
      <c r="S497" s="212"/>
      <c r="T497" s="212"/>
      <c r="U497" s="212"/>
    </row>
    <row r="498" spans="3:21" ht="15">
      <c r="C498" s="212"/>
      <c r="D498" s="212"/>
      <c r="E498" s="212"/>
      <c r="F498" s="212"/>
      <c r="G498" s="212"/>
      <c r="H498" s="212"/>
      <c r="I498" s="212"/>
      <c r="J498" s="212"/>
      <c r="K498" s="212"/>
      <c r="L498" s="212"/>
      <c r="M498" s="212"/>
      <c r="N498" s="212"/>
      <c r="O498" s="212"/>
      <c r="P498" s="212"/>
      <c r="Q498" s="212"/>
      <c r="R498" s="212"/>
      <c r="S498" s="212"/>
      <c r="T498" s="212"/>
      <c r="U498" s="212"/>
    </row>
    <row r="499" spans="3:21" ht="15">
      <c r="C499" s="212"/>
      <c r="D499" s="212"/>
      <c r="E499" s="212"/>
      <c r="F499" s="212"/>
      <c r="G499" s="212"/>
      <c r="H499" s="212"/>
      <c r="I499" s="212"/>
      <c r="J499" s="212"/>
      <c r="K499" s="212"/>
      <c r="L499" s="212"/>
      <c r="M499" s="212"/>
      <c r="N499" s="212"/>
      <c r="O499" s="212"/>
      <c r="P499" s="212"/>
      <c r="Q499" s="212"/>
      <c r="R499" s="212"/>
      <c r="S499" s="212"/>
      <c r="T499" s="212"/>
      <c r="U499" s="212"/>
    </row>
    <row r="500" spans="3:21" ht="15">
      <c r="C500" s="212"/>
      <c r="D500" s="212"/>
      <c r="E500" s="212"/>
      <c r="F500" s="212"/>
      <c r="G500" s="212"/>
      <c r="H500" s="212"/>
      <c r="I500" s="212"/>
      <c r="J500" s="212"/>
      <c r="K500" s="212"/>
      <c r="L500" s="212"/>
      <c r="M500" s="212"/>
      <c r="N500" s="212"/>
      <c r="O500" s="212"/>
      <c r="P500" s="212"/>
      <c r="Q500" s="212"/>
      <c r="R500" s="212"/>
      <c r="S500" s="212"/>
      <c r="T500" s="212"/>
      <c r="U500" s="212"/>
    </row>
    <row r="501" spans="3:21" ht="15">
      <c r="C501" s="212"/>
      <c r="D501" s="212"/>
      <c r="E501" s="212"/>
      <c r="F501" s="212"/>
      <c r="G501" s="212"/>
      <c r="H501" s="212"/>
      <c r="I501" s="212"/>
      <c r="J501" s="212"/>
      <c r="K501" s="212"/>
      <c r="L501" s="212"/>
      <c r="M501" s="212"/>
      <c r="N501" s="212"/>
      <c r="O501" s="212"/>
      <c r="P501" s="212"/>
      <c r="Q501" s="212"/>
      <c r="R501" s="212"/>
      <c r="S501" s="212"/>
      <c r="T501" s="212"/>
      <c r="U501" s="212"/>
    </row>
    <row r="502" spans="3:21" ht="15">
      <c r="C502" s="212"/>
      <c r="D502" s="212"/>
      <c r="E502" s="212"/>
      <c r="F502" s="212"/>
      <c r="G502" s="212"/>
      <c r="H502" s="212"/>
      <c r="I502" s="212"/>
      <c r="J502" s="212"/>
      <c r="K502" s="212"/>
      <c r="L502" s="212"/>
      <c r="M502" s="212"/>
      <c r="N502" s="212"/>
      <c r="O502" s="212"/>
      <c r="P502" s="212"/>
      <c r="Q502" s="212"/>
      <c r="R502" s="212"/>
      <c r="S502" s="212"/>
      <c r="T502" s="212"/>
      <c r="U502" s="212"/>
    </row>
    <row r="503" spans="3:21" ht="15">
      <c r="C503" s="212"/>
      <c r="D503" s="212"/>
      <c r="E503" s="212"/>
      <c r="F503" s="212"/>
      <c r="G503" s="212"/>
      <c r="H503" s="212"/>
      <c r="I503" s="212"/>
      <c r="J503" s="212"/>
      <c r="K503" s="212"/>
      <c r="L503" s="212"/>
      <c r="M503" s="212"/>
      <c r="N503" s="212"/>
      <c r="O503" s="212"/>
      <c r="P503" s="212"/>
      <c r="Q503" s="212"/>
      <c r="R503" s="212"/>
      <c r="S503" s="212"/>
      <c r="T503" s="212"/>
      <c r="U503" s="212"/>
    </row>
    <row r="504" spans="3:21" ht="15">
      <c r="C504" s="212"/>
      <c r="D504" s="212"/>
      <c r="E504" s="212"/>
      <c r="F504" s="212"/>
      <c r="G504" s="212"/>
      <c r="H504" s="212"/>
      <c r="I504" s="212"/>
      <c r="J504" s="212"/>
      <c r="K504" s="212"/>
      <c r="L504" s="212"/>
      <c r="M504" s="212"/>
      <c r="N504" s="212"/>
      <c r="O504" s="212"/>
      <c r="P504" s="212"/>
      <c r="Q504" s="212"/>
      <c r="R504" s="212"/>
      <c r="S504" s="212"/>
      <c r="T504" s="212"/>
      <c r="U504" s="212"/>
    </row>
    <row r="505" spans="3:21" ht="15">
      <c r="C505" s="212"/>
      <c r="D505" s="212"/>
      <c r="E505" s="212"/>
      <c r="F505" s="212"/>
      <c r="G505" s="212"/>
      <c r="H505" s="212"/>
      <c r="I505" s="212"/>
      <c r="J505" s="212"/>
      <c r="K505" s="212"/>
      <c r="L505" s="212"/>
      <c r="M505" s="212"/>
      <c r="N505" s="212"/>
      <c r="O505" s="212"/>
      <c r="P505" s="212"/>
      <c r="Q505" s="212"/>
      <c r="R505" s="212"/>
      <c r="S505" s="212"/>
      <c r="T505" s="212"/>
      <c r="U505" s="212"/>
    </row>
    <row r="506" spans="3:21" ht="15">
      <c r="C506" s="212"/>
      <c r="D506" s="212"/>
      <c r="E506" s="212"/>
      <c r="F506" s="212"/>
      <c r="G506" s="212"/>
      <c r="H506" s="212"/>
      <c r="I506" s="212"/>
      <c r="J506" s="212"/>
      <c r="K506" s="212"/>
      <c r="L506" s="212"/>
      <c r="M506" s="212"/>
      <c r="N506" s="212"/>
      <c r="O506" s="212"/>
      <c r="P506" s="212"/>
      <c r="Q506" s="212"/>
      <c r="R506" s="212"/>
      <c r="S506" s="212"/>
      <c r="T506" s="212"/>
      <c r="U506" s="212"/>
    </row>
    <row r="507" spans="3:21" ht="15">
      <c r="C507" s="212"/>
      <c r="D507" s="212"/>
      <c r="E507" s="212"/>
      <c r="F507" s="212"/>
      <c r="G507" s="212"/>
      <c r="H507" s="212"/>
      <c r="I507" s="212"/>
      <c r="J507" s="212"/>
      <c r="K507" s="212"/>
      <c r="L507" s="212"/>
      <c r="M507" s="212"/>
      <c r="N507" s="212"/>
      <c r="O507" s="212"/>
      <c r="P507" s="212"/>
      <c r="Q507" s="212"/>
      <c r="R507" s="212"/>
      <c r="S507" s="212"/>
      <c r="T507" s="212"/>
      <c r="U507" s="212"/>
    </row>
    <row r="508" spans="3:21" ht="15">
      <c r="C508" s="212"/>
      <c r="D508" s="212"/>
      <c r="E508" s="212"/>
      <c r="F508" s="212"/>
      <c r="G508" s="212"/>
      <c r="H508" s="212"/>
      <c r="I508" s="212"/>
      <c r="J508" s="212"/>
      <c r="K508" s="212"/>
      <c r="L508" s="212"/>
      <c r="M508" s="212"/>
      <c r="N508" s="212"/>
      <c r="O508" s="212"/>
      <c r="P508" s="212"/>
      <c r="Q508" s="212"/>
      <c r="R508" s="212"/>
      <c r="S508" s="212"/>
      <c r="T508" s="212"/>
      <c r="U508" s="212"/>
    </row>
    <row r="509" spans="3:21" ht="15">
      <c r="C509" s="212"/>
      <c r="D509" s="212"/>
      <c r="E509" s="212"/>
      <c r="F509" s="212"/>
      <c r="G509" s="212"/>
      <c r="H509" s="212"/>
      <c r="I509" s="212"/>
      <c r="J509" s="212"/>
      <c r="K509" s="212"/>
      <c r="L509" s="212"/>
      <c r="M509" s="212"/>
      <c r="N509" s="212"/>
      <c r="O509" s="212"/>
      <c r="P509" s="212"/>
      <c r="Q509" s="212"/>
      <c r="R509" s="212"/>
      <c r="S509" s="212"/>
      <c r="T509" s="212"/>
      <c r="U509" s="212"/>
    </row>
    <row r="510" spans="3:21" ht="15">
      <c r="C510" s="212"/>
      <c r="D510" s="212"/>
      <c r="E510" s="212"/>
      <c r="F510" s="212"/>
      <c r="G510" s="212"/>
      <c r="H510" s="212"/>
      <c r="I510" s="212"/>
      <c r="J510" s="212"/>
      <c r="K510" s="212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</row>
    <row r="511" spans="3:21" ht="15">
      <c r="C511" s="212"/>
      <c r="D511" s="212"/>
      <c r="E511" s="212"/>
      <c r="F511" s="212"/>
      <c r="G511" s="212"/>
      <c r="H511" s="212"/>
      <c r="I511" s="212"/>
      <c r="J511" s="212"/>
      <c r="K511" s="212"/>
      <c r="L511" s="212"/>
      <c r="M511" s="212"/>
      <c r="N511" s="212"/>
      <c r="O511" s="212"/>
      <c r="P511" s="212"/>
      <c r="Q511" s="212"/>
      <c r="R511" s="212"/>
      <c r="S511" s="212"/>
      <c r="T511" s="212"/>
      <c r="U511" s="212"/>
    </row>
    <row r="512" spans="3:21" ht="15">
      <c r="C512" s="212"/>
      <c r="D512" s="212"/>
      <c r="E512" s="212"/>
      <c r="F512" s="212"/>
      <c r="G512" s="212"/>
      <c r="H512" s="212"/>
      <c r="I512" s="212"/>
      <c r="J512" s="212"/>
      <c r="K512" s="212"/>
      <c r="L512" s="212"/>
      <c r="M512" s="212"/>
      <c r="N512" s="212"/>
      <c r="O512" s="212"/>
      <c r="P512" s="212"/>
      <c r="Q512" s="212"/>
      <c r="R512" s="212"/>
      <c r="S512" s="212"/>
      <c r="T512" s="212"/>
      <c r="U512" s="212"/>
    </row>
    <row r="513" spans="3:21" ht="15">
      <c r="C513" s="212"/>
      <c r="D513" s="212"/>
      <c r="E513" s="212"/>
      <c r="F513" s="212"/>
      <c r="G513" s="212"/>
      <c r="H513" s="212"/>
      <c r="I513" s="212"/>
      <c r="J513" s="212"/>
      <c r="K513" s="212"/>
      <c r="L513" s="212"/>
      <c r="M513" s="212"/>
      <c r="N513" s="212"/>
      <c r="O513" s="212"/>
      <c r="P513" s="212"/>
      <c r="Q513" s="212"/>
      <c r="R513" s="212"/>
      <c r="S513" s="212"/>
      <c r="T513" s="212"/>
      <c r="U513" s="212"/>
    </row>
    <row r="514" spans="3:21" ht="15">
      <c r="C514" s="212"/>
      <c r="D514" s="212"/>
      <c r="E514" s="212"/>
      <c r="F514" s="212"/>
      <c r="G514" s="212"/>
      <c r="H514" s="212"/>
      <c r="I514" s="212"/>
      <c r="J514" s="212"/>
      <c r="K514" s="212"/>
      <c r="L514" s="212"/>
      <c r="M514" s="212"/>
      <c r="N514" s="212"/>
      <c r="O514" s="212"/>
      <c r="P514" s="212"/>
      <c r="Q514" s="212"/>
      <c r="R514" s="212"/>
      <c r="S514" s="212"/>
      <c r="T514" s="212"/>
      <c r="U514" s="212"/>
    </row>
    <row r="515" spans="3:21" ht="15">
      <c r="C515" s="212"/>
      <c r="D515" s="212"/>
      <c r="E515" s="212"/>
      <c r="F515" s="212"/>
      <c r="G515" s="212"/>
      <c r="H515" s="212"/>
      <c r="I515" s="212"/>
      <c r="J515" s="212"/>
      <c r="K515" s="212"/>
      <c r="L515" s="212"/>
      <c r="M515" s="212"/>
      <c r="N515" s="212"/>
      <c r="O515" s="212"/>
      <c r="P515" s="212"/>
      <c r="Q515" s="212"/>
      <c r="R515" s="212"/>
      <c r="S515" s="212"/>
      <c r="T515" s="212"/>
      <c r="U515" s="212"/>
    </row>
    <row r="516" spans="3:21" ht="15">
      <c r="C516" s="212"/>
      <c r="D516" s="212"/>
      <c r="E516" s="212"/>
      <c r="F516" s="212"/>
      <c r="G516" s="212"/>
      <c r="H516" s="212"/>
      <c r="I516" s="212"/>
      <c r="J516" s="212"/>
      <c r="K516" s="212"/>
      <c r="L516" s="212"/>
      <c r="M516" s="212"/>
      <c r="N516" s="212"/>
      <c r="O516" s="212"/>
      <c r="P516" s="212"/>
      <c r="Q516" s="212"/>
      <c r="R516" s="212"/>
      <c r="S516" s="212"/>
      <c r="T516" s="212"/>
      <c r="U516" s="212"/>
    </row>
    <row r="517" spans="3:21" ht="15">
      <c r="C517" s="212"/>
      <c r="D517" s="212"/>
      <c r="E517" s="212"/>
      <c r="F517" s="212"/>
      <c r="G517" s="212"/>
      <c r="H517" s="212"/>
      <c r="I517" s="212"/>
      <c r="J517" s="212"/>
      <c r="K517" s="212"/>
      <c r="L517" s="212"/>
      <c r="M517" s="212"/>
      <c r="N517" s="212"/>
      <c r="O517" s="212"/>
      <c r="P517" s="212"/>
      <c r="Q517" s="212"/>
      <c r="R517" s="212"/>
      <c r="S517" s="212"/>
      <c r="T517" s="212"/>
      <c r="U517" s="212"/>
    </row>
    <row r="518" spans="3:21" ht="15">
      <c r="C518" s="212"/>
      <c r="D518" s="212"/>
      <c r="E518" s="212"/>
      <c r="F518" s="212"/>
      <c r="G518" s="212"/>
      <c r="H518" s="212"/>
      <c r="I518" s="212"/>
      <c r="J518" s="212"/>
      <c r="K518" s="212"/>
      <c r="L518" s="212"/>
      <c r="M518" s="212"/>
      <c r="N518" s="212"/>
      <c r="O518" s="212"/>
      <c r="P518" s="212"/>
      <c r="Q518" s="212"/>
      <c r="R518" s="212"/>
      <c r="S518" s="212"/>
      <c r="T518" s="212"/>
      <c r="U518" s="212"/>
    </row>
    <row r="519" spans="3:21" ht="15">
      <c r="C519" s="212"/>
      <c r="D519" s="212"/>
      <c r="E519" s="212"/>
      <c r="F519" s="212"/>
      <c r="G519" s="212"/>
      <c r="H519" s="212"/>
      <c r="I519" s="212"/>
      <c r="J519" s="212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</row>
    <row r="520" spans="3:21" ht="15">
      <c r="C520" s="212"/>
      <c r="D520" s="212"/>
      <c r="E520" s="212"/>
      <c r="F520" s="212"/>
      <c r="G520" s="212"/>
      <c r="H520" s="212"/>
      <c r="I520" s="212"/>
      <c r="J520" s="212"/>
      <c r="K520" s="212"/>
      <c r="L520" s="212"/>
      <c r="M520" s="212"/>
      <c r="N520" s="212"/>
      <c r="O520" s="212"/>
      <c r="P520" s="212"/>
      <c r="Q520" s="212"/>
      <c r="R520" s="212"/>
      <c r="S520" s="212"/>
      <c r="T520" s="212"/>
      <c r="U520" s="212"/>
    </row>
    <row r="521" spans="3:21" ht="15">
      <c r="C521" s="212"/>
      <c r="D521" s="212"/>
      <c r="E521" s="212"/>
      <c r="F521" s="212"/>
      <c r="G521" s="212"/>
      <c r="H521" s="212"/>
      <c r="I521" s="212"/>
      <c r="J521" s="212"/>
      <c r="K521" s="212"/>
      <c r="L521" s="212"/>
      <c r="M521" s="212"/>
      <c r="N521" s="212"/>
      <c r="O521" s="212"/>
      <c r="P521" s="212"/>
      <c r="Q521" s="212"/>
      <c r="R521" s="212"/>
      <c r="S521" s="212"/>
      <c r="T521" s="212"/>
      <c r="U521" s="212"/>
    </row>
    <row r="522" spans="3:21" ht="15">
      <c r="C522" s="212"/>
      <c r="D522" s="212"/>
      <c r="E522" s="212"/>
      <c r="F522" s="212"/>
      <c r="G522" s="212"/>
      <c r="H522" s="212"/>
      <c r="I522" s="212"/>
      <c r="J522" s="212"/>
      <c r="K522" s="212"/>
      <c r="L522" s="212"/>
      <c r="M522" s="212"/>
      <c r="N522" s="212"/>
      <c r="O522" s="212"/>
      <c r="P522" s="212"/>
      <c r="Q522" s="212"/>
      <c r="R522" s="212"/>
      <c r="S522" s="212"/>
      <c r="T522" s="212"/>
      <c r="U522" s="212"/>
    </row>
    <row r="523" spans="3:21" ht="15">
      <c r="C523" s="212"/>
      <c r="D523" s="212"/>
      <c r="E523" s="212"/>
      <c r="F523" s="212"/>
      <c r="G523" s="212"/>
      <c r="H523" s="212"/>
      <c r="I523" s="212"/>
      <c r="J523" s="212"/>
      <c r="K523" s="212"/>
      <c r="L523" s="212"/>
      <c r="M523" s="212"/>
      <c r="N523" s="212"/>
      <c r="O523" s="212"/>
      <c r="P523" s="212"/>
      <c r="Q523" s="212"/>
      <c r="R523" s="212"/>
      <c r="S523" s="212"/>
      <c r="T523" s="212"/>
      <c r="U523" s="212"/>
    </row>
    <row r="524" spans="3:21" ht="15">
      <c r="C524" s="212"/>
      <c r="D524" s="212"/>
      <c r="E524" s="212"/>
      <c r="F524" s="212"/>
      <c r="G524" s="212"/>
      <c r="H524" s="212"/>
      <c r="I524" s="212"/>
      <c r="J524" s="212"/>
      <c r="K524" s="212"/>
      <c r="L524" s="212"/>
      <c r="M524" s="212"/>
      <c r="N524" s="212"/>
      <c r="O524" s="212"/>
      <c r="P524" s="212"/>
      <c r="Q524" s="212"/>
      <c r="R524" s="212"/>
      <c r="S524" s="212"/>
      <c r="T524" s="212"/>
      <c r="U524" s="212"/>
    </row>
    <row r="525" spans="3:21" ht="15">
      <c r="C525" s="212"/>
      <c r="D525" s="212"/>
      <c r="E525" s="212"/>
      <c r="F525" s="212"/>
      <c r="G525" s="212"/>
      <c r="H525" s="212"/>
      <c r="I525" s="212"/>
      <c r="J525" s="212"/>
      <c r="K525" s="212"/>
      <c r="L525" s="212"/>
      <c r="M525" s="212"/>
      <c r="N525" s="212"/>
      <c r="O525" s="212"/>
      <c r="P525" s="212"/>
      <c r="Q525" s="212"/>
      <c r="R525" s="212"/>
      <c r="S525" s="212"/>
      <c r="T525" s="212"/>
      <c r="U525" s="212"/>
    </row>
    <row r="526" spans="3:21" ht="15">
      <c r="C526" s="212"/>
      <c r="D526" s="212"/>
      <c r="E526" s="212"/>
      <c r="F526" s="212"/>
      <c r="G526" s="212"/>
      <c r="H526" s="212"/>
      <c r="I526" s="212"/>
      <c r="J526" s="212"/>
      <c r="K526" s="212"/>
      <c r="L526" s="212"/>
      <c r="M526" s="212"/>
      <c r="N526" s="212"/>
      <c r="O526" s="212"/>
      <c r="P526" s="212"/>
      <c r="Q526" s="212"/>
      <c r="R526" s="212"/>
      <c r="S526" s="212"/>
      <c r="T526" s="212"/>
      <c r="U526" s="212"/>
    </row>
    <row r="527" spans="3:21" ht="15">
      <c r="C527" s="212"/>
      <c r="D527" s="212"/>
      <c r="E527" s="212"/>
      <c r="F527" s="212"/>
      <c r="G527" s="212"/>
      <c r="H527" s="212"/>
      <c r="I527" s="212"/>
      <c r="J527" s="212"/>
      <c r="K527" s="212"/>
      <c r="L527" s="212"/>
      <c r="M527" s="212"/>
      <c r="N527" s="212"/>
      <c r="O527" s="212"/>
      <c r="P527" s="212"/>
      <c r="Q527" s="212"/>
      <c r="R527" s="212"/>
      <c r="S527" s="212"/>
      <c r="T527" s="212"/>
      <c r="U527" s="212"/>
    </row>
    <row r="528" spans="3:21" ht="15">
      <c r="C528" s="212"/>
      <c r="D528" s="212"/>
      <c r="E528" s="212"/>
      <c r="F528" s="212"/>
      <c r="G528" s="212"/>
      <c r="H528" s="212"/>
      <c r="I528" s="212"/>
      <c r="J528" s="212"/>
      <c r="K528" s="212"/>
      <c r="L528" s="212"/>
      <c r="M528" s="212"/>
      <c r="N528" s="212"/>
      <c r="O528" s="212"/>
      <c r="P528" s="212"/>
      <c r="Q528" s="212"/>
      <c r="R528" s="212"/>
      <c r="S528" s="212"/>
      <c r="T528" s="212"/>
      <c r="U528" s="212"/>
    </row>
    <row r="529" spans="3:21" ht="15">
      <c r="C529" s="212"/>
      <c r="D529" s="212"/>
      <c r="E529" s="212"/>
      <c r="F529" s="212"/>
      <c r="G529" s="212"/>
      <c r="H529" s="212"/>
      <c r="I529" s="212"/>
      <c r="J529" s="212"/>
      <c r="K529" s="212"/>
      <c r="L529" s="212"/>
      <c r="M529" s="212"/>
      <c r="N529" s="212"/>
      <c r="O529" s="212"/>
      <c r="P529" s="212"/>
      <c r="Q529" s="212"/>
      <c r="R529" s="212"/>
      <c r="S529" s="212"/>
      <c r="T529" s="212"/>
      <c r="U529" s="212"/>
    </row>
    <row r="530" spans="3:21" ht="15">
      <c r="C530" s="212"/>
      <c r="D530" s="212"/>
      <c r="E530" s="212"/>
      <c r="F530" s="212"/>
      <c r="G530" s="212"/>
      <c r="H530" s="212"/>
      <c r="I530" s="212"/>
      <c r="J530" s="212"/>
      <c r="K530" s="212"/>
      <c r="L530" s="212"/>
      <c r="M530" s="212"/>
      <c r="N530" s="212"/>
      <c r="O530" s="212"/>
      <c r="P530" s="212"/>
      <c r="Q530" s="212"/>
      <c r="R530" s="212"/>
      <c r="S530" s="212"/>
      <c r="T530" s="212"/>
      <c r="U530" s="212"/>
    </row>
    <row r="531" spans="3:21" ht="15">
      <c r="C531" s="212"/>
      <c r="D531" s="212"/>
      <c r="E531" s="212"/>
      <c r="F531" s="212"/>
      <c r="G531" s="212"/>
      <c r="H531" s="212"/>
      <c r="I531" s="212"/>
      <c r="J531" s="212"/>
      <c r="K531" s="212"/>
      <c r="L531" s="212"/>
      <c r="M531" s="212"/>
      <c r="N531" s="212"/>
      <c r="O531" s="212"/>
      <c r="P531" s="212"/>
      <c r="Q531" s="212"/>
      <c r="R531" s="212"/>
      <c r="S531" s="212"/>
      <c r="T531" s="212"/>
      <c r="U531" s="212"/>
    </row>
    <row r="532" spans="3:21" ht="15">
      <c r="C532" s="212"/>
      <c r="D532" s="212"/>
      <c r="E532" s="212"/>
      <c r="F532" s="212"/>
      <c r="G532" s="212"/>
      <c r="H532" s="212"/>
      <c r="I532" s="212"/>
      <c r="J532" s="212"/>
      <c r="K532" s="212"/>
      <c r="L532" s="212"/>
      <c r="M532" s="212"/>
      <c r="N532" s="212"/>
      <c r="O532" s="212"/>
      <c r="P532" s="212"/>
      <c r="Q532" s="212"/>
      <c r="R532" s="212"/>
      <c r="S532" s="212"/>
      <c r="T532" s="212"/>
      <c r="U532" s="212"/>
    </row>
    <row r="533" spans="3:21" ht="15">
      <c r="C533" s="212"/>
      <c r="D533" s="212"/>
      <c r="E533" s="212"/>
      <c r="F533" s="212"/>
      <c r="G533" s="212"/>
      <c r="H533" s="212"/>
      <c r="I533" s="212"/>
      <c r="J533" s="212"/>
      <c r="K533" s="212"/>
      <c r="L533" s="212"/>
      <c r="M533" s="212"/>
      <c r="N533" s="212"/>
      <c r="O533" s="212"/>
      <c r="P533" s="212"/>
      <c r="Q533" s="212"/>
      <c r="R533" s="212"/>
      <c r="S533" s="212"/>
      <c r="T533" s="212"/>
      <c r="U533" s="212"/>
    </row>
    <row r="534" spans="3:21" ht="15">
      <c r="C534" s="212"/>
      <c r="D534" s="212"/>
      <c r="E534" s="212"/>
      <c r="F534" s="212"/>
      <c r="G534" s="212"/>
      <c r="H534" s="212"/>
      <c r="I534" s="212"/>
      <c r="J534" s="212"/>
      <c r="K534" s="212"/>
      <c r="L534" s="212"/>
      <c r="M534" s="212"/>
      <c r="N534" s="212"/>
      <c r="O534" s="212"/>
      <c r="P534" s="212"/>
      <c r="Q534" s="212"/>
      <c r="R534" s="212"/>
      <c r="S534" s="212"/>
      <c r="T534" s="212"/>
      <c r="U534" s="212"/>
    </row>
    <row r="535" spans="3:21" ht="15">
      <c r="C535" s="212"/>
      <c r="D535" s="212"/>
      <c r="E535" s="212"/>
      <c r="F535" s="212"/>
      <c r="G535" s="212"/>
      <c r="H535" s="212"/>
      <c r="I535" s="212"/>
      <c r="J535" s="212"/>
      <c r="K535" s="212"/>
      <c r="L535" s="212"/>
      <c r="M535" s="212"/>
      <c r="N535" s="212"/>
      <c r="O535" s="212"/>
      <c r="P535" s="212"/>
      <c r="Q535" s="212"/>
      <c r="R535" s="212"/>
      <c r="S535" s="212"/>
      <c r="T535" s="212"/>
      <c r="U535" s="212"/>
    </row>
    <row r="536" spans="3:21" ht="15">
      <c r="C536" s="212"/>
      <c r="D536" s="212"/>
      <c r="E536" s="212"/>
      <c r="F536" s="212"/>
      <c r="G536" s="212"/>
      <c r="H536" s="212"/>
      <c r="I536" s="212"/>
      <c r="J536" s="212"/>
      <c r="K536" s="212"/>
      <c r="L536" s="212"/>
      <c r="M536" s="212"/>
      <c r="N536" s="212"/>
      <c r="O536" s="212"/>
      <c r="P536" s="212"/>
      <c r="Q536" s="212"/>
      <c r="R536" s="212"/>
      <c r="S536" s="212"/>
      <c r="T536" s="212"/>
      <c r="U536" s="212"/>
    </row>
    <row r="537" spans="3:21" ht="15">
      <c r="C537" s="212"/>
      <c r="D537" s="212"/>
      <c r="E537" s="212"/>
      <c r="F537" s="212"/>
      <c r="G537" s="212"/>
      <c r="H537" s="212"/>
      <c r="I537" s="212"/>
      <c r="J537" s="212"/>
      <c r="K537" s="212"/>
      <c r="L537" s="212"/>
      <c r="M537" s="212"/>
      <c r="N537" s="212"/>
      <c r="O537" s="212"/>
      <c r="P537" s="212"/>
      <c r="Q537" s="212"/>
      <c r="R537" s="212"/>
      <c r="S537" s="212"/>
      <c r="T537" s="212"/>
      <c r="U537" s="212"/>
    </row>
    <row r="538" spans="3:21" ht="15">
      <c r="C538" s="212"/>
      <c r="D538" s="212"/>
      <c r="E538" s="212"/>
      <c r="F538" s="212"/>
      <c r="G538" s="212"/>
      <c r="H538" s="212"/>
      <c r="I538" s="212"/>
      <c r="J538" s="212"/>
      <c r="K538" s="212"/>
      <c r="L538" s="212"/>
      <c r="M538" s="212"/>
      <c r="N538" s="212"/>
      <c r="O538" s="212"/>
      <c r="P538" s="212"/>
      <c r="Q538" s="212"/>
      <c r="R538" s="212"/>
      <c r="S538" s="212"/>
      <c r="T538" s="212"/>
      <c r="U538" s="212"/>
    </row>
    <row r="539" spans="3:21" ht="15">
      <c r="C539" s="212"/>
      <c r="D539" s="212"/>
      <c r="E539" s="212"/>
      <c r="F539" s="212"/>
      <c r="G539" s="212"/>
      <c r="H539" s="212"/>
      <c r="I539" s="212"/>
      <c r="J539" s="212"/>
      <c r="K539" s="212"/>
      <c r="L539" s="212"/>
      <c r="M539" s="212"/>
      <c r="N539" s="212"/>
      <c r="O539" s="212"/>
      <c r="P539" s="212"/>
      <c r="Q539" s="212"/>
      <c r="R539" s="212"/>
      <c r="S539" s="212"/>
      <c r="T539" s="212"/>
      <c r="U539" s="212"/>
    </row>
    <row r="540" spans="3:21" ht="15">
      <c r="C540" s="212"/>
      <c r="D540" s="212"/>
      <c r="E540" s="212"/>
      <c r="F540" s="212"/>
      <c r="G540" s="212"/>
      <c r="H540" s="212"/>
      <c r="I540" s="212"/>
      <c r="J540" s="212"/>
      <c r="K540" s="212"/>
      <c r="L540" s="212"/>
      <c r="M540" s="212"/>
      <c r="N540" s="212"/>
      <c r="O540" s="212"/>
      <c r="P540" s="212"/>
      <c r="Q540" s="212"/>
      <c r="R540" s="212"/>
      <c r="S540" s="212"/>
      <c r="T540" s="212"/>
      <c r="U540" s="212"/>
    </row>
    <row r="541" spans="3:21" ht="15">
      <c r="C541" s="212"/>
      <c r="D541" s="212"/>
      <c r="E541" s="212"/>
      <c r="F541" s="212"/>
      <c r="G541" s="212"/>
      <c r="H541" s="212"/>
      <c r="I541" s="212"/>
      <c r="J541" s="212"/>
      <c r="K541" s="212"/>
      <c r="L541" s="212"/>
      <c r="M541" s="212"/>
      <c r="N541" s="212"/>
      <c r="O541" s="212"/>
      <c r="P541" s="212"/>
      <c r="Q541" s="212"/>
      <c r="R541" s="212"/>
      <c r="S541" s="212"/>
      <c r="T541" s="212"/>
      <c r="U541" s="212"/>
    </row>
    <row r="542" spans="3:21" ht="15">
      <c r="C542" s="212"/>
      <c r="D542" s="212"/>
      <c r="E542" s="212"/>
      <c r="F542" s="212"/>
      <c r="G542" s="212"/>
      <c r="H542" s="212"/>
      <c r="I542" s="212"/>
      <c r="J542" s="212"/>
      <c r="K542" s="212"/>
      <c r="L542" s="212"/>
      <c r="M542" s="212"/>
      <c r="N542" s="212"/>
      <c r="O542" s="212"/>
      <c r="P542" s="212"/>
      <c r="Q542" s="212"/>
      <c r="R542" s="212"/>
      <c r="S542" s="212"/>
      <c r="T542" s="212"/>
      <c r="U542" s="212"/>
    </row>
    <row r="543" spans="3:21" ht="15">
      <c r="C543" s="212"/>
      <c r="D543" s="212"/>
      <c r="E543" s="212"/>
      <c r="F543" s="212"/>
      <c r="G543" s="212"/>
      <c r="H543" s="212"/>
      <c r="I543" s="212"/>
      <c r="J543" s="212"/>
      <c r="K543" s="212"/>
      <c r="L543" s="212"/>
      <c r="M543" s="212"/>
      <c r="N543" s="212"/>
      <c r="O543" s="212"/>
      <c r="P543" s="212"/>
      <c r="Q543" s="212"/>
      <c r="R543" s="212"/>
      <c r="S543" s="212"/>
      <c r="T543" s="212"/>
      <c r="U543" s="212"/>
    </row>
    <row r="544" spans="3:21" ht="15">
      <c r="C544" s="212"/>
      <c r="D544" s="212"/>
      <c r="E544" s="212"/>
      <c r="F544" s="212"/>
      <c r="G544" s="212"/>
      <c r="H544" s="212"/>
      <c r="I544" s="212"/>
      <c r="J544" s="212"/>
      <c r="K544" s="212"/>
      <c r="L544" s="212"/>
      <c r="M544" s="212"/>
      <c r="N544" s="212"/>
      <c r="O544" s="212"/>
      <c r="P544" s="212"/>
      <c r="Q544" s="212"/>
      <c r="R544" s="212"/>
      <c r="S544" s="212"/>
      <c r="T544" s="212"/>
      <c r="U544" s="212"/>
    </row>
    <row r="545" spans="3:21" ht="15">
      <c r="C545" s="212"/>
      <c r="D545" s="212"/>
      <c r="E545" s="212"/>
      <c r="F545" s="212"/>
      <c r="G545" s="212"/>
      <c r="H545" s="212"/>
      <c r="I545" s="212"/>
      <c r="J545" s="212"/>
      <c r="K545" s="212"/>
      <c r="L545" s="212"/>
      <c r="M545" s="212"/>
      <c r="N545" s="212"/>
      <c r="O545" s="212"/>
      <c r="P545" s="212"/>
      <c r="Q545" s="212"/>
      <c r="R545" s="212"/>
      <c r="S545" s="212"/>
      <c r="T545" s="212"/>
      <c r="U545" s="212"/>
    </row>
    <row r="546" spans="3:21" ht="15">
      <c r="C546" s="212"/>
      <c r="D546" s="212"/>
      <c r="E546" s="212"/>
      <c r="F546" s="212"/>
      <c r="G546" s="212"/>
      <c r="H546" s="212"/>
      <c r="I546" s="212"/>
      <c r="J546" s="212"/>
      <c r="K546" s="212"/>
      <c r="L546" s="212"/>
      <c r="M546" s="212"/>
      <c r="N546" s="212"/>
      <c r="O546" s="212"/>
      <c r="P546" s="212"/>
      <c r="Q546" s="212"/>
      <c r="R546" s="212"/>
      <c r="S546" s="212"/>
      <c r="T546" s="212"/>
      <c r="U546" s="212"/>
    </row>
    <row r="547" spans="3:21" ht="15">
      <c r="C547" s="212"/>
      <c r="D547" s="212"/>
      <c r="E547" s="212"/>
      <c r="F547" s="212"/>
      <c r="G547" s="212"/>
      <c r="H547" s="212"/>
      <c r="I547" s="212"/>
      <c r="J547" s="212"/>
      <c r="K547" s="212"/>
      <c r="L547" s="212"/>
      <c r="M547" s="212"/>
      <c r="N547" s="212"/>
      <c r="O547" s="212"/>
      <c r="P547" s="212"/>
      <c r="Q547" s="212"/>
      <c r="R547" s="212"/>
      <c r="S547" s="212"/>
      <c r="T547" s="212"/>
      <c r="U547" s="212"/>
    </row>
    <row r="548" spans="3:21" ht="15">
      <c r="C548" s="212"/>
      <c r="D548" s="212"/>
      <c r="E548" s="212"/>
      <c r="F548" s="212"/>
      <c r="G548" s="212"/>
      <c r="H548" s="212"/>
      <c r="I548" s="212"/>
      <c r="J548" s="212"/>
      <c r="K548" s="212"/>
      <c r="L548" s="212"/>
      <c r="M548" s="212"/>
      <c r="N548" s="212"/>
      <c r="O548" s="212"/>
      <c r="P548" s="212"/>
      <c r="Q548" s="212"/>
      <c r="R548" s="212"/>
      <c r="S548" s="212"/>
      <c r="T548" s="212"/>
      <c r="U548" s="212"/>
    </row>
    <row r="549" spans="3:21" ht="15">
      <c r="C549" s="212"/>
      <c r="D549" s="212"/>
      <c r="E549" s="212"/>
      <c r="F549" s="212"/>
      <c r="G549" s="212"/>
      <c r="H549" s="212"/>
      <c r="I549" s="212"/>
      <c r="J549" s="212"/>
      <c r="K549" s="212"/>
      <c r="L549" s="212"/>
      <c r="M549" s="212"/>
      <c r="N549" s="212"/>
      <c r="O549" s="212"/>
      <c r="P549" s="212"/>
      <c r="Q549" s="212"/>
      <c r="R549" s="212"/>
      <c r="S549" s="212"/>
      <c r="T549" s="212"/>
      <c r="U549" s="212"/>
    </row>
    <row r="550" spans="3:21" ht="15">
      <c r="C550" s="212"/>
      <c r="D550" s="212"/>
      <c r="E550" s="212"/>
      <c r="F550" s="212"/>
      <c r="G550" s="212"/>
      <c r="H550" s="212"/>
      <c r="I550" s="212"/>
      <c r="J550" s="212"/>
      <c r="K550" s="212"/>
      <c r="L550" s="212"/>
      <c r="M550" s="212"/>
      <c r="N550" s="212"/>
      <c r="O550" s="212"/>
      <c r="P550" s="212"/>
      <c r="Q550" s="212"/>
      <c r="R550" s="212"/>
      <c r="S550" s="212"/>
      <c r="T550" s="212"/>
      <c r="U550" s="212"/>
    </row>
    <row r="551" spans="3:21" ht="15">
      <c r="C551" s="212"/>
      <c r="D551" s="212"/>
      <c r="E551" s="212"/>
      <c r="F551" s="212"/>
      <c r="G551" s="212"/>
      <c r="H551" s="212"/>
      <c r="I551" s="212"/>
      <c r="J551" s="212"/>
      <c r="K551" s="212"/>
      <c r="L551" s="212"/>
      <c r="M551" s="212"/>
      <c r="N551" s="212"/>
      <c r="O551" s="212"/>
      <c r="P551" s="212"/>
      <c r="Q551" s="212"/>
      <c r="R551" s="212"/>
      <c r="S551" s="212"/>
      <c r="T551" s="212"/>
      <c r="U551" s="212"/>
    </row>
    <row r="552" spans="3:21" ht="15">
      <c r="C552" s="212"/>
      <c r="D552" s="212"/>
      <c r="E552" s="212"/>
      <c r="F552" s="212"/>
      <c r="G552" s="212"/>
      <c r="H552" s="212"/>
      <c r="I552" s="212"/>
      <c r="J552" s="212"/>
      <c r="K552" s="212"/>
      <c r="L552" s="212"/>
      <c r="M552" s="212"/>
      <c r="N552" s="212"/>
      <c r="O552" s="212"/>
      <c r="P552" s="212"/>
      <c r="Q552" s="212"/>
      <c r="R552" s="212"/>
      <c r="S552" s="212"/>
      <c r="T552" s="212"/>
      <c r="U552" s="212"/>
    </row>
    <row r="553" spans="3:21" ht="15">
      <c r="C553" s="212"/>
      <c r="D553" s="212"/>
      <c r="E553" s="212"/>
      <c r="F553" s="212"/>
      <c r="G553" s="212"/>
      <c r="H553" s="212"/>
      <c r="I553" s="212"/>
      <c r="J553" s="212"/>
      <c r="K553" s="212"/>
      <c r="L553" s="212"/>
      <c r="M553" s="212"/>
      <c r="N553" s="212"/>
      <c r="O553" s="212"/>
      <c r="P553" s="212"/>
      <c r="Q553" s="212"/>
      <c r="R553" s="212"/>
      <c r="S553" s="212"/>
      <c r="T553" s="212"/>
      <c r="U553" s="212"/>
    </row>
    <row r="554" spans="3:21" ht="15">
      <c r="C554" s="212"/>
      <c r="D554" s="212"/>
      <c r="E554" s="212"/>
      <c r="F554" s="212"/>
      <c r="G554" s="212"/>
      <c r="H554" s="212"/>
      <c r="I554" s="212"/>
      <c r="J554" s="212"/>
      <c r="K554" s="212"/>
      <c r="L554" s="212"/>
      <c r="M554" s="212"/>
      <c r="N554" s="212"/>
      <c r="O554" s="212"/>
      <c r="P554" s="212"/>
      <c r="Q554" s="212"/>
      <c r="R554" s="212"/>
      <c r="S554" s="212"/>
      <c r="T554" s="212"/>
      <c r="U554" s="212"/>
    </row>
    <row r="555" spans="3:21" ht="15">
      <c r="C555" s="212"/>
      <c r="D555" s="212"/>
      <c r="E555" s="212"/>
      <c r="F555" s="212"/>
      <c r="G555" s="212"/>
      <c r="H555" s="212"/>
      <c r="I555" s="212"/>
      <c r="J555" s="212"/>
      <c r="K555" s="212"/>
      <c r="L555" s="212"/>
      <c r="M555" s="212"/>
      <c r="N555" s="212"/>
      <c r="O555" s="212"/>
      <c r="P555" s="212"/>
      <c r="Q555" s="212"/>
      <c r="R555" s="212"/>
      <c r="S555" s="212"/>
      <c r="T555" s="212"/>
      <c r="U555" s="212"/>
    </row>
    <row r="556" spans="3:21" ht="15">
      <c r="C556" s="212"/>
      <c r="D556" s="212"/>
      <c r="E556" s="212"/>
      <c r="F556" s="212"/>
      <c r="G556" s="212"/>
      <c r="H556" s="212"/>
      <c r="I556" s="212"/>
      <c r="J556" s="212"/>
      <c r="K556" s="212"/>
      <c r="L556" s="212"/>
      <c r="M556" s="212"/>
      <c r="N556" s="212"/>
      <c r="O556" s="212"/>
      <c r="P556" s="212"/>
      <c r="Q556" s="212"/>
      <c r="R556" s="212"/>
      <c r="S556" s="212"/>
      <c r="T556" s="212"/>
      <c r="U556" s="212"/>
    </row>
    <row r="557" spans="3:21" ht="15">
      <c r="C557" s="212"/>
      <c r="D557" s="212"/>
      <c r="E557" s="212"/>
      <c r="F557" s="212"/>
      <c r="G557" s="212"/>
      <c r="H557" s="212"/>
      <c r="I557" s="212"/>
      <c r="J557" s="212"/>
      <c r="K557" s="212"/>
      <c r="L557" s="212"/>
      <c r="M557" s="212"/>
      <c r="N557" s="212"/>
      <c r="O557" s="212"/>
      <c r="P557" s="212"/>
      <c r="Q557" s="212"/>
      <c r="R557" s="212"/>
      <c r="S557" s="212"/>
      <c r="T557" s="212"/>
      <c r="U557" s="212"/>
    </row>
    <row r="558" spans="3:21" ht="15">
      <c r="C558" s="212"/>
      <c r="D558" s="212"/>
      <c r="E558" s="212"/>
      <c r="F558" s="212"/>
      <c r="G558" s="212"/>
      <c r="H558" s="212"/>
      <c r="I558" s="212"/>
      <c r="J558" s="212"/>
      <c r="K558" s="212"/>
      <c r="L558" s="212"/>
      <c r="M558" s="212"/>
      <c r="N558" s="212"/>
      <c r="O558" s="212"/>
      <c r="P558" s="212"/>
      <c r="Q558" s="212"/>
      <c r="R558" s="212"/>
      <c r="S558" s="212"/>
      <c r="T558" s="212"/>
      <c r="U558" s="212"/>
    </row>
    <row r="559" spans="3:21" ht="15">
      <c r="C559" s="212"/>
      <c r="D559" s="212"/>
      <c r="E559" s="212"/>
      <c r="F559" s="212"/>
      <c r="G559" s="212"/>
      <c r="H559" s="212"/>
      <c r="I559" s="212"/>
      <c r="J559" s="212"/>
      <c r="K559" s="212"/>
      <c r="L559" s="212"/>
      <c r="M559" s="212"/>
      <c r="N559" s="212"/>
      <c r="O559" s="212"/>
      <c r="P559" s="212"/>
      <c r="Q559" s="212"/>
      <c r="R559" s="212"/>
      <c r="S559" s="212"/>
      <c r="T559" s="212"/>
      <c r="U559" s="212"/>
    </row>
    <row r="560" spans="3:21" ht="15">
      <c r="C560" s="212"/>
      <c r="D560" s="212"/>
      <c r="E560" s="212"/>
      <c r="F560" s="212"/>
      <c r="G560" s="212"/>
      <c r="H560" s="212"/>
      <c r="I560" s="212"/>
      <c r="J560" s="212"/>
      <c r="K560" s="212"/>
      <c r="L560" s="212"/>
      <c r="M560" s="212"/>
      <c r="N560" s="212"/>
      <c r="O560" s="212"/>
      <c r="P560" s="212"/>
      <c r="Q560" s="212"/>
      <c r="R560" s="212"/>
      <c r="S560" s="212"/>
      <c r="T560" s="212"/>
      <c r="U560" s="212"/>
    </row>
    <row r="561" spans="3:21" ht="15">
      <c r="C561" s="212"/>
      <c r="D561" s="212"/>
      <c r="E561" s="212"/>
      <c r="F561" s="212"/>
      <c r="G561" s="212"/>
      <c r="H561" s="212"/>
      <c r="I561" s="212"/>
      <c r="J561" s="212"/>
      <c r="K561" s="212"/>
      <c r="L561" s="212"/>
      <c r="M561" s="212"/>
      <c r="N561" s="212"/>
      <c r="O561" s="212"/>
      <c r="P561" s="212"/>
      <c r="Q561" s="212"/>
      <c r="R561" s="212"/>
      <c r="S561" s="212"/>
      <c r="T561" s="212"/>
      <c r="U561" s="212"/>
    </row>
    <row r="562" spans="3:21" ht="15">
      <c r="C562" s="212"/>
      <c r="D562" s="212"/>
      <c r="E562" s="212"/>
      <c r="F562" s="212"/>
      <c r="G562" s="212"/>
      <c r="H562" s="212"/>
      <c r="I562" s="212"/>
      <c r="J562" s="212"/>
      <c r="K562" s="212"/>
      <c r="L562" s="212"/>
      <c r="M562" s="212"/>
      <c r="N562" s="212"/>
      <c r="O562" s="212"/>
      <c r="P562" s="212"/>
      <c r="Q562" s="212"/>
      <c r="R562" s="212"/>
      <c r="S562" s="212"/>
      <c r="T562" s="212"/>
      <c r="U562" s="212"/>
    </row>
    <row r="563" spans="3:21" ht="15">
      <c r="C563" s="212"/>
      <c r="D563" s="212"/>
      <c r="E563" s="212"/>
      <c r="F563" s="212"/>
      <c r="G563" s="212"/>
      <c r="H563" s="212"/>
      <c r="I563" s="212"/>
      <c r="J563" s="212"/>
      <c r="K563" s="212"/>
      <c r="L563" s="212"/>
      <c r="M563" s="212"/>
      <c r="N563" s="212"/>
      <c r="O563" s="212"/>
      <c r="P563" s="212"/>
      <c r="Q563" s="212"/>
      <c r="R563" s="212"/>
      <c r="S563" s="212"/>
      <c r="T563" s="212"/>
      <c r="U563" s="212"/>
    </row>
    <row r="564" spans="3:21" ht="15">
      <c r="C564" s="212"/>
      <c r="D564" s="212"/>
      <c r="E564" s="212"/>
      <c r="F564" s="212"/>
      <c r="G564" s="212"/>
      <c r="H564" s="212"/>
      <c r="I564" s="212"/>
      <c r="J564" s="212"/>
      <c r="K564" s="212"/>
      <c r="L564" s="212"/>
      <c r="M564" s="212"/>
      <c r="N564" s="212"/>
      <c r="O564" s="212"/>
      <c r="P564" s="212"/>
      <c r="Q564" s="212"/>
      <c r="R564" s="212"/>
      <c r="S564" s="212"/>
      <c r="T564" s="212"/>
      <c r="U564" s="212"/>
    </row>
    <row r="565" spans="3:21" ht="15">
      <c r="C565" s="212"/>
      <c r="D565" s="212"/>
      <c r="E565" s="212"/>
      <c r="F565" s="212"/>
      <c r="G565" s="212"/>
      <c r="H565" s="212"/>
      <c r="I565" s="212"/>
      <c r="J565" s="212"/>
      <c r="K565" s="212"/>
      <c r="L565" s="212"/>
      <c r="M565" s="212"/>
      <c r="N565" s="212"/>
      <c r="O565" s="212"/>
      <c r="P565" s="212"/>
      <c r="Q565" s="212"/>
      <c r="R565" s="212"/>
      <c r="S565" s="212"/>
      <c r="T565" s="212"/>
      <c r="U565" s="212"/>
    </row>
    <row r="566" spans="3:21" ht="15">
      <c r="C566" s="212"/>
      <c r="D566" s="212"/>
      <c r="E566" s="212"/>
      <c r="F566" s="212"/>
      <c r="G566" s="212"/>
      <c r="H566" s="212"/>
      <c r="I566" s="212"/>
      <c r="J566" s="212"/>
      <c r="K566" s="212"/>
      <c r="L566" s="212"/>
      <c r="M566" s="212"/>
      <c r="N566" s="212"/>
      <c r="O566" s="212"/>
      <c r="P566" s="212"/>
      <c r="Q566" s="212"/>
      <c r="R566" s="212"/>
      <c r="S566" s="212"/>
      <c r="T566" s="212"/>
      <c r="U566" s="212"/>
    </row>
    <row r="567" spans="3:21" ht="15">
      <c r="C567" s="212"/>
      <c r="D567" s="212"/>
      <c r="E567" s="212"/>
      <c r="F567" s="212"/>
      <c r="G567" s="212"/>
      <c r="H567" s="212"/>
      <c r="I567" s="212"/>
      <c r="J567" s="212"/>
      <c r="K567" s="212"/>
      <c r="L567" s="212"/>
      <c r="M567" s="212"/>
      <c r="N567" s="212"/>
      <c r="O567" s="212"/>
      <c r="P567" s="212"/>
      <c r="Q567" s="212"/>
      <c r="R567" s="212"/>
      <c r="S567" s="212"/>
      <c r="T567" s="212"/>
      <c r="U567" s="212"/>
    </row>
    <row r="568" spans="3:21" ht="15">
      <c r="C568" s="212"/>
      <c r="D568" s="212"/>
      <c r="E568" s="212"/>
      <c r="F568" s="212"/>
      <c r="G568" s="212"/>
      <c r="H568" s="212"/>
      <c r="I568" s="212"/>
      <c r="J568" s="212"/>
      <c r="K568" s="212"/>
      <c r="L568" s="212"/>
      <c r="M568" s="212"/>
      <c r="N568" s="212"/>
      <c r="O568" s="212"/>
      <c r="P568" s="212"/>
      <c r="Q568" s="212"/>
      <c r="R568" s="212"/>
      <c r="S568" s="212"/>
      <c r="T568" s="212"/>
      <c r="U568" s="212"/>
    </row>
    <row r="569" spans="3:21" ht="15">
      <c r="C569" s="212"/>
      <c r="D569" s="212"/>
      <c r="E569" s="212"/>
      <c r="F569" s="212"/>
      <c r="G569" s="212"/>
      <c r="H569" s="212"/>
      <c r="I569" s="212"/>
      <c r="J569" s="212"/>
      <c r="K569" s="212"/>
      <c r="L569" s="212"/>
      <c r="M569" s="212"/>
      <c r="N569" s="212"/>
      <c r="O569" s="212"/>
      <c r="P569" s="212"/>
      <c r="Q569" s="212"/>
      <c r="R569" s="212"/>
      <c r="S569" s="212"/>
      <c r="T569" s="212"/>
      <c r="U569" s="212"/>
    </row>
    <row r="570" spans="3:21" ht="15">
      <c r="C570" s="212"/>
      <c r="D570" s="212"/>
      <c r="E570" s="212"/>
      <c r="F570" s="212"/>
      <c r="G570" s="212"/>
      <c r="H570" s="212"/>
      <c r="I570" s="212"/>
      <c r="J570" s="212"/>
      <c r="K570" s="212"/>
      <c r="L570" s="212"/>
      <c r="M570" s="212"/>
      <c r="N570" s="212"/>
      <c r="O570" s="212"/>
      <c r="P570" s="212"/>
      <c r="Q570" s="212"/>
      <c r="R570" s="212"/>
      <c r="S570" s="212"/>
      <c r="T570" s="212"/>
      <c r="U570" s="212"/>
    </row>
    <row r="571" spans="3:21" ht="15">
      <c r="C571" s="212"/>
      <c r="D571" s="212"/>
      <c r="E571" s="212"/>
      <c r="F571" s="212"/>
      <c r="G571" s="212"/>
      <c r="H571" s="212"/>
      <c r="I571" s="212"/>
      <c r="J571" s="212"/>
      <c r="K571" s="212"/>
      <c r="L571" s="212"/>
      <c r="M571" s="212"/>
      <c r="N571" s="212"/>
      <c r="O571" s="212"/>
      <c r="P571" s="212"/>
      <c r="Q571" s="212"/>
      <c r="R571" s="212"/>
      <c r="S571" s="212"/>
      <c r="T571" s="212"/>
      <c r="U571" s="212"/>
    </row>
    <row r="572" spans="3:21" ht="15">
      <c r="C572" s="212"/>
      <c r="D572" s="212"/>
      <c r="E572" s="212"/>
      <c r="F572" s="212"/>
      <c r="G572" s="212"/>
      <c r="H572" s="212"/>
      <c r="I572" s="212"/>
      <c r="J572" s="212"/>
      <c r="K572" s="212"/>
      <c r="L572" s="212"/>
      <c r="M572" s="212"/>
      <c r="N572" s="212"/>
      <c r="O572" s="212"/>
      <c r="P572" s="212"/>
      <c r="Q572" s="212"/>
      <c r="R572" s="212"/>
      <c r="S572" s="212"/>
      <c r="T572" s="212"/>
      <c r="U572" s="212"/>
    </row>
    <row r="573" spans="3:21" ht="15">
      <c r="C573" s="212"/>
      <c r="D573" s="212"/>
      <c r="E573" s="212"/>
      <c r="F573" s="212"/>
      <c r="G573" s="212"/>
      <c r="H573" s="212"/>
      <c r="I573" s="212"/>
      <c r="J573" s="212"/>
      <c r="K573" s="212"/>
      <c r="L573" s="212"/>
      <c r="M573" s="212"/>
      <c r="N573" s="212"/>
      <c r="O573" s="212"/>
      <c r="P573" s="212"/>
      <c r="Q573" s="212"/>
      <c r="R573" s="212"/>
      <c r="S573" s="212"/>
      <c r="T573" s="212"/>
      <c r="U573" s="212"/>
    </row>
    <row r="574" spans="3:21" ht="15">
      <c r="C574" s="212"/>
      <c r="D574" s="212"/>
      <c r="E574" s="212"/>
      <c r="F574" s="212"/>
      <c r="G574" s="212"/>
      <c r="H574" s="212"/>
      <c r="I574" s="212"/>
      <c r="J574" s="212"/>
      <c r="K574" s="212"/>
      <c r="L574" s="212"/>
      <c r="M574" s="212"/>
      <c r="N574" s="212"/>
      <c r="O574" s="212"/>
      <c r="P574" s="212"/>
      <c r="Q574" s="212"/>
      <c r="R574" s="212"/>
      <c r="S574" s="212"/>
      <c r="T574" s="212"/>
      <c r="U574" s="212"/>
    </row>
    <row r="575" spans="3:21" ht="15">
      <c r="C575" s="212"/>
      <c r="D575" s="212"/>
      <c r="E575" s="212"/>
      <c r="F575" s="212"/>
      <c r="G575" s="212"/>
      <c r="H575" s="212"/>
      <c r="I575" s="212"/>
      <c r="J575" s="212"/>
      <c r="K575" s="212"/>
      <c r="L575" s="212"/>
      <c r="M575" s="212"/>
      <c r="N575" s="212"/>
      <c r="O575" s="212"/>
      <c r="P575" s="212"/>
      <c r="Q575" s="212"/>
      <c r="R575" s="212"/>
      <c r="S575" s="212"/>
      <c r="T575" s="212"/>
      <c r="U575" s="212"/>
    </row>
    <row r="576" spans="3:21" ht="15">
      <c r="C576" s="212"/>
      <c r="D576" s="212"/>
      <c r="E576" s="212"/>
      <c r="F576" s="212"/>
      <c r="G576" s="212"/>
      <c r="H576" s="212"/>
      <c r="I576" s="212"/>
      <c r="J576" s="212"/>
      <c r="K576" s="212"/>
      <c r="L576" s="212"/>
      <c r="M576" s="212"/>
      <c r="N576" s="212"/>
      <c r="O576" s="212"/>
      <c r="P576" s="212"/>
      <c r="Q576" s="212"/>
      <c r="R576" s="212"/>
      <c r="S576" s="212"/>
      <c r="T576" s="212"/>
      <c r="U576" s="212"/>
    </row>
    <row r="577" spans="3:21" ht="15">
      <c r="C577" s="212"/>
      <c r="D577" s="212"/>
      <c r="E577" s="212"/>
      <c r="F577" s="212"/>
      <c r="G577" s="212"/>
      <c r="H577" s="212"/>
      <c r="I577" s="212"/>
      <c r="J577" s="212"/>
      <c r="K577" s="212"/>
      <c r="L577" s="212"/>
      <c r="M577" s="212"/>
      <c r="N577" s="212"/>
      <c r="O577" s="212"/>
      <c r="P577" s="212"/>
      <c r="Q577" s="212"/>
      <c r="R577" s="212"/>
      <c r="S577" s="212"/>
      <c r="T577" s="212"/>
      <c r="U577" s="212"/>
    </row>
    <row r="578" spans="3:21" ht="15">
      <c r="C578" s="212"/>
      <c r="D578" s="212"/>
      <c r="E578" s="212"/>
      <c r="F578" s="212"/>
      <c r="G578" s="212"/>
      <c r="H578" s="212"/>
      <c r="I578" s="212"/>
      <c r="J578" s="212"/>
      <c r="K578" s="212"/>
      <c r="L578" s="212"/>
      <c r="M578" s="212"/>
      <c r="N578" s="212"/>
      <c r="O578" s="212"/>
      <c r="P578" s="212"/>
      <c r="Q578" s="212"/>
      <c r="R578" s="212"/>
      <c r="S578" s="212"/>
      <c r="T578" s="212"/>
      <c r="U578" s="212"/>
    </row>
    <row r="579" spans="3:21" ht="15">
      <c r="C579" s="212"/>
      <c r="D579" s="212"/>
      <c r="E579" s="212"/>
      <c r="F579" s="212"/>
      <c r="G579" s="212"/>
      <c r="H579" s="212"/>
      <c r="I579" s="212"/>
      <c r="J579" s="212"/>
      <c r="K579" s="212"/>
      <c r="L579" s="212"/>
      <c r="M579" s="212"/>
      <c r="N579" s="212"/>
      <c r="O579" s="212"/>
      <c r="P579" s="212"/>
      <c r="Q579" s="212"/>
      <c r="R579" s="212"/>
      <c r="S579" s="212"/>
      <c r="T579" s="212"/>
      <c r="U579" s="212"/>
    </row>
    <row r="580" spans="3:21" ht="15">
      <c r="C580" s="212"/>
      <c r="D580" s="212"/>
      <c r="E580" s="212"/>
      <c r="F580" s="212"/>
      <c r="G580" s="212"/>
      <c r="H580" s="212"/>
      <c r="I580" s="212"/>
      <c r="J580" s="212"/>
      <c r="K580" s="212"/>
      <c r="L580" s="212"/>
      <c r="M580" s="212"/>
      <c r="N580" s="212"/>
      <c r="O580" s="212"/>
      <c r="P580" s="212"/>
      <c r="Q580" s="212"/>
      <c r="R580" s="212"/>
      <c r="S580" s="212"/>
      <c r="T580" s="212"/>
      <c r="U580" s="212"/>
    </row>
    <row r="581" spans="3:21" ht="15">
      <c r="C581" s="212"/>
      <c r="D581" s="212"/>
      <c r="E581" s="212"/>
      <c r="F581" s="212"/>
      <c r="G581" s="212"/>
      <c r="H581" s="212"/>
      <c r="I581" s="212"/>
      <c r="J581" s="212"/>
      <c r="K581" s="212"/>
      <c r="L581" s="212"/>
      <c r="M581" s="212"/>
      <c r="N581" s="212"/>
      <c r="O581" s="212"/>
      <c r="P581" s="212"/>
      <c r="Q581" s="212"/>
      <c r="R581" s="212"/>
      <c r="S581" s="212"/>
      <c r="T581" s="212"/>
      <c r="U581" s="212"/>
    </row>
    <row r="582" spans="3:21" ht="15">
      <c r="C582" s="212"/>
      <c r="D582" s="212"/>
      <c r="E582" s="212"/>
      <c r="F582" s="212"/>
      <c r="G582" s="212"/>
      <c r="H582" s="212"/>
      <c r="I582" s="212"/>
      <c r="J582" s="212"/>
      <c r="K582" s="212"/>
      <c r="L582" s="212"/>
      <c r="M582" s="212"/>
      <c r="N582" s="212"/>
      <c r="O582" s="212"/>
      <c r="P582" s="212"/>
      <c r="Q582" s="212"/>
      <c r="R582" s="212"/>
      <c r="S582" s="212"/>
      <c r="T582" s="212"/>
      <c r="U582" s="212"/>
    </row>
    <row r="583" spans="3:21" ht="15">
      <c r="C583" s="212"/>
      <c r="D583" s="212"/>
      <c r="E583" s="212"/>
      <c r="F583" s="212"/>
      <c r="G583" s="212"/>
      <c r="H583" s="212"/>
      <c r="I583" s="212"/>
      <c r="J583" s="212"/>
      <c r="K583" s="212"/>
      <c r="L583" s="212"/>
      <c r="M583" s="212"/>
      <c r="N583" s="212"/>
      <c r="O583" s="212"/>
      <c r="P583" s="212"/>
      <c r="Q583" s="212"/>
      <c r="R583" s="212"/>
      <c r="S583" s="212"/>
      <c r="T583" s="212"/>
      <c r="U583" s="212"/>
    </row>
    <row r="584" spans="3:21" ht="15">
      <c r="C584" s="212"/>
      <c r="D584" s="212"/>
      <c r="E584" s="212"/>
      <c r="F584" s="212"/>
      <c r="G584" s="212"/>
      <c r="H584" s="212"/>
      <c r="I584" s="212"/>
      <c r="J584" s="212"/>
      <c r="K584" s="212"/>
      <c r="L584" s="212"/>
      <c r="M584" s="212"/>
      <c r="N584" s="212"/>
      <c r="O584" s="212"/>
      <c r="P584" s="212"/>
      <c r="Q584" s="212"/>
      <c r="R584" s="212"/>
      <c r="S584" s="212"/>
      <c r="T584" s="212"/>
      <c r="U584" s="212"/>
    </row>
    <row r="585" spans="3:21" ht="15">
      <c r="C585" s="212"/>
      <c r="D585" s="212"/>
      <c r="E585" s="212"/>
      <c r="F585" s="212"/>
      <c r="G585" s="212"/>
      <c r="H585" s="212"/>
      <c r="I585" s="212"/>
      <c r="J585" s="212"/>
      <c r="K585" s="212"/>
      <c r="L585" s="212"/>
      <c r="M585" s="212"/>
      <c r="N585" s="212"/>
      <c r="O585" s="212"/>
      <c r="P585" s="212"/>
      <c r="Q585" s="212"/>
      <c r="R585" s="212"/>
      <c r="S585" s="212"/>
      <c r="T585" s="212"/>
      <c r="U585" s="212"/>
    </row>
    <row r="586" spans="3:21" ht="15">
      <c r="C586" s="212"/>
      <c r="D586" s="212"/>
      <c r="E586" s="212"/>
      <c r="F586" s="212"/>
      <c r="G586" s="212"/>
      <c r="H586" s="212"/>
      <c r="I586" s="212"/>
      <c r="J586" s="212"/>
      <c r="K586" s="212"/>
      <c r="L586" s="212"/>
      <c r="M586" s="212"/>
      <c r="N586" s="212"/>
      <c r="O586" s="212"/>
      <c r="P586" s="212"/>
      <c r="Q586" s="212"/>
      <c r="R586" s="212"/>
      <c r="S586" s="212"/>
      <c r="T586" s="212"/>
      <c r="U586" s="212"/>
    </row>
    <row r="587" spans="3:21" ht="15">
      <c r="C587" s="212"/>
      <c r="D587" s="212"/>
      <c r="E587" s="212"/>
      <c r="F587" s="212"/>
      <c r="G587" s="212"/>
      <c r="H587" s="212"/>
      <c r="I587" s="212"/>
      <c r="J587" s="212"/>
      <c r="K587" s="212"/>
      <c r="L587" s="212"/>
      <c r="M587" s="212"/>
      <c r="N587" s="212"/>
      <c r="O587" s="212"/>
      <c r="P587" s="212"/>
      <c r="Q587" s="212"/>
      <c r="R587" s="212"/>
      <c r="S587" s="212"/>
      <c r="T587" s="212"/>
      <c r="U587" s="212"/>
    </row>
    <row r="588" spans="3:21" ht="15">
      <c r="C588" s="212"/>
      <c r="D588" s="212"/>
      <c r="E588" s="212"/>
      <c r="F588" s="212"/>
      <c r="G588" s="212"/>
      <c r="H588" s="212"/>
      <c r="I588" s="212"/>
      <c r="J588" s="212"/>
      <c r="K588" s="212"/>
      <c r="L588" s="212"/>
      <c r="M588" s="212"/>
      <c r="N588" s="212"/>
      <c r="O588" s="212"/>
      <c r="P588" s="212"/>
      <c r="Q588" s="212"/>
      <c r="R588" s="212"/>
      <c r="S588" s="212"/>
      <c r="T588" s="212"/>
      <c r="U588" s="212"/>
    </row>
    <row r="589" spans="3:21" ht="15">
      <c r="C589" s="212"/>
      <c r="D589" s="212"/>
      <c r="E589" s="212"/>
      <c r="F589" s="212"/>
      <c r="G589" s="212"/>
      <c r="H589" s="212"/>
      <c r="I589" s="212"/>
      <c r="J589" s="212"/>
      <c r="K589" s="212"/>
      <c r="L589" s="212"/>
      <c r="M589" s="212"/>
      <c r="N589" s="212"/>
      <c r="O589" s="212"/>
      <c r="P589" s="212"/>
      <c r="Q589" s="212"/>
      <c r="R589" s="212"/>
      <c r="S589" s="212"/>
      <c r="T589" s="212"/>
      <c r="U589" s="212"/>
    </row>
    <row r="590" spans="3:21" ht="15">
      <c r="C590" s="212"/>
      <c r="D590" s="212"/>
      <c r="E590" s="212"/>
      <c r="F590" s="212"/>
      <c r="G590" s="212"/>
      <c r="H590" s="212"/>
      <c r="I590" s="212"/>
      <c r="J590" s="212"/>
      <c r="K590" s="212"/>
      <c r="L590" s="212"/>
      <c r="M590" s="212"/>
      <c r="N590" s="212"/>
      <c r="O590" s="212"/>
      <c r="P590" s="212"/>
      <c r="Q590" s="212"/>
      <c r="R590" s="212"/>
      <c r="S590" s="212"/>
      <c r="T590" s="212"/>
      <c r="U590" s="212"/>
    </row>
    <row r="591" spans="3:21" ht="15">
      <c r="C591" s="212"/>
      <c r="D591" s="212"/>
      <c r="E591" s="212"/>
      <c r="F591" s="212"/>
      <c r="G591" s="212"/>
      <c r="H591" s="212"/>
      <c r="I591" s="212"/>
      <c r="J591" s="212"/>
      <c r="K591" s="212"/>
      <c r="L591" s="212"/>
      <c r="M591" s="212"/>
      <c r="N591" s="212"/>
      <c r="O591" s="212"/>
      <c r="P591" s="212"/>
      <c r="Q591" s="212"/>
      <c r="R591" s="212"/>
      <c r="S591" s="212"/>
      <c r="T591" s="212"/>
      <c r="U591" s="212"/>
    </row>
    <row r="592" spans="3:21" ht="15">
      <c r="C592" s="212"/>
      <c r="D592" s="212"/>
      <c r="E592" s="212"/>
      <c r="F592" s="212"/>
      <c r="G592" s="212"/>
      <c r="H592" s="212"/>
      <c r="I592" s="212"/>
      <c r="J592" s="212"/>
      <c r="K592" s="212"/>
      <c r="L592" s="212"/>
      <c r="M592" s="212"/>
      <c r="N592" s="212"/>
      <c r="O592" s="212"/>
      <c r="P592" s="212"/>
      <c r="Q592" s="212"/>
      <c r="R592" s="212"/>
      <c r="S592" s="212"/>
      <c r="T592" s="212"/>
      <c r="U592" s="212"/>
    </row>
    <row r="593" spans="3:21" ht="15">
      <c r="C593" s="212"/>
      <c r="D593" s="212"/>
      <c r="E593" s="212"/>
      <c r="F593" s="212"/>
      <c r="G593" s="212"/>
      <c r="H593" s="212"/>
      <c r="I593" s="212"/>
      <c r="J593" s="212"/>
      <c r="K593" s="212"/>
      <c r="L593" s="212"/>
      <c r="M593" s="212"/>
      <c r="N593" s="212"/>
      <c r="O593" s="212"/>
      <c r="P593" s="212"/>
      <c r="Q593" s="212"/>
      <c r="R593" s="212"/>
      <c r="S593" s="212"/>
      <c r="T593" s="212"/>
      <c r="U593" s="212"/>
    </row>
    <row r="594" spans="3:21" ht="15">
      <c r="C594" s="212"/>
      <c r="D594" s="212"/>
      <c r="E594" s="212"/>
      <c r="F594" s="212"/>
      <c r="G594" s="212"/>
      <c r="H594" s="212"/>
      <c r="I594" s="212"/>
      <c r="J594" s="212"/>
      <c r="K594" s="212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</row>
    <row r="595" spans="3:21" ht="15">
      <c r="C595" s="212"/>
      <c r="D595" s="212"/>
      <c r="E595" s="212"/>
      <c r="F595" s="212"/>
      <c r="G595" s="212"/>
      <c r="H595" s="212"/>
      <c r="I595" s="212"/>
      <c r="J595" s="212"/>
      <c r="K595" s="212"/>
      <c r="L595" s="212"/>
      <c r="M595" s="212"/>
      <c r="N595" s="212"/>
      <c r="O595" s="212"/>
      <c r="P595" s="212"/>
      <c r="Q595" s="212"/>
      <c r="R595" s="212"/>
      <c r="S595" s="212"/>
      <c r="T595" s="212"/>
      <c r="U595" s="212"/>
    </row>
    <row r="596" spans="3:21" ht="15">
      <c r="C596" s="212"/>
      <c r="D596" s="212"/>
      <c r="E596" s="212"/>
      <c r="F596" s="212"/>
      <c r="G596" s="212"/>
      <c r="H596" s="212"/>
      <c r="I596" s="212"/>
      <c r="J596" s="212"/>
      <c r="K596" s="212"/>
      <c r="L596" s="212"/>
      <c r="M596" s="212"/>
      <c r="N596" s="212"/>
      <c r="O596" s="212"/>
      <c r="P596" s="212"/>
      <c r="Q596" s="212"/>
      <c r="R596" s="212"/>
      <c r="S596" s="212"/>
      <c r="T596" s="212"/>
      <c r="U596" s="212"/>
    </row>
    <row r="597" spans="3:21" ht="15">
      <c r="C597" s="212"/>
      <c r="D597" s="212"/>
      <c r="E597" s="212"/>
      <c r="F597" s="212"/>
      <c r="G597" s="212"/>
      <c r="H597" s="212"/>
      <c r="I597" s="212"/>
      <c r="J597" s="212"/>
      <c r="K597" s="212"/>
      <c r="L597" s="212"/>
      <c r="M597" s="212"/>
      <c r="N597" s="212"/>
      <c r="O597" s="212"/>
      <c r="P597" s="212"/>
      <c r="Q597" s="212"/>
      <c r="R597" s="212"/>
      <c r="S597" s="212"/>
      <c r="T597" s="212"/>
      <c r="U597" s="212"/>
    </row>
    <row r="598" spans="3:21" ht="15">
      <c r="C598" s="212"/>
      <c r="D598" s="212"/>
      <c r="E598" s="212"/>
      <c r="F598" s="212"/>
      <c r="G598" s="212"/>
      <c r="H598" s="212"/>
      <c r="I598" s="212"/>
      <c r="J598" s="212"/>
      <c r="K598" s="212"/>
      <c r="L598" s="212"/>
      <c r="M598" s="212"/>
      <c r="N598" s="212"/>
      <c r="O598" s="212"/>
      <c r="P598" s="212"/>
      <c r="Q598" s="212"/>
      <c r="R598" s="212"/>
      <c r="S598" s="212"/>
      <c r="T598" s="212"/>
      <c r="U598" s="212"/>
    </row>
    <row r="599" spans="3:21" ht="15">
      <c r="C599" s="212"/>
      <c r="D599" s="212"/>
      <c r="E599" s="212"/>
      <c r="F599" s="212"/>
      <c r="G599" s="212"/>
      <c r="H599" s="212"/>
      <c r="I599" s="212"/>
      <c r="J599" s="212"/>
      <c r="K599" s="212"/>
      <c r="L599" s="212"/>
      <c r="M599" s="212"/>
      <c r="N599" s="212"/>
      <c r="O599" s="212"/>
      <c r="P599" s="212"/>
      <c r="Q599" s="212"/>
      <c r="R599" s="212"/>
      <c r="S599" s="212"/>
      <c r="T599" s="212"/>
      <c r="U599" s="212"/>
    </row>
    <row r="600" spans="3:21" ht="15">
      <c r="C600" s="212"/>
      <c r="D600" s="212"/>
      <c r="E600" s="212"/>
      <c r="F600" s="212"/>
      <c r="G600" s="212"/>
      <c r="H600" s="212"/>
      <c r="I600" s="212"/>
      <c r="J600" s="212"/>
      <c r="K600" s="212"/>
      <c r="L600" s="212"/>
      <c r="M600" s="212"/>
      <c r="N600" s="212"/>
      <c r="O600" s="212"/>
      <c r="P600" s="212"/>
      <c r="Q600" s="212"/>
      <c r="R600" s="212"/>
      <c r="S600" s="212"/>
      <c r="T600" s="212"/>
      <c r="U600" s="212"/>
    </row>
    <row r="601" spans="3:21" ht="15">
      <c r="C601" s="212"/>
      <c r="D601" s="212"/>
      <c r="E601" s="212"/>
      <c r="F601" s="212"/>
      <c r="G601" s="212"/>
      <c r="H601" s="212"/>
      <c r="I601" s="212"/>
      <c r="J601" s="212"/>
      <c r="K601" s="212"/>
      <c r="L601" s="212"/>
      <c r="M601" s="212"/>
      <c r="N601" s="212"/>
      <c r="O601" s="212"/>
      <c r="P601" s="212"/>
      <c r="Q601" s="212"/>
      <c r="R601" s="212"/>
      <c r="S601" s="212"/>
      <c r="T601" s="212"/>
      <c r="U601" s="212"/>
    </row>
    <row r="602" spans="3:21" ht="15">
      <c r="C602" s="212"/>
      <c r="D602" s="212"/>
      <c r="E602" s="212"/>
      <c r="F602" s="212"/>
      <c r="G602" s="212"/>
      <c r="H602" s="212"/>
      <c r="I602" s="212"/>
      <c r="J602" s="212"/>
      <c r="K602" s="212"/>
      <c r="L602" s="212"/>
      <c r="M602" s="212"/>
      <c r="N602" s="212"/>
      <c r="O602" s="212"/>
      <c r="P602" s="212"/>
      <c r="Q602" s="212"/>
      <c r="R602" s="212"/>
      <c r="S602" s="212"/>
      <c r="T602" s="212"/>
      <c r="U602" s="212"/>
    </row>
    <row r="603" spans="3:21" ht="15">
      <c r="C603" s="212"/>
      <c r="D603" s="212"/>
      <c r="E603" s="212"/>
      <c r="F603" s="212"/>
      <c r="G603" s="212"/>
      <c r="H603" s="212"/>
      <c r="I603" s="212"/>
      <c r="J603" s="212"/>
      <c r="K603" s="212"/>
      <c r="L603" s="212"/>
      <c r="M603" s="212"/>
      <c r="N603" s="212"/>
      <c r="O603" s="212"/>
      <c r="P603" s="212"/>
      <c r="Q603" s="212"/>
      <c r="R603" s="212"/>
      <c r="S603" s="212"/>
      <c r="T603" s="212"/>
      <c r="U603" s="212"/>
    </row>
    <row r="604" spans="3:21" ht="15">
      <c r="C604" s="212"/>
      <c r="D604" s="212"/>
      <c r="E604" s="212"/>
      <c r="F604" s="212"/>
      <c r="G604" s="212"/>
      <c r="H604" s="212"/>
      <c r="I604" s="212"/>
      <c r="J604" s="212"/>
      <c r="K604" s="212"/>
      <c r="L604" s="212"/>
      <c r="M604" s="212"/>
      <c r="N604" s="212"/>
      <c r="O604" s="212"/>
      <c r="P604" s="212"/>
      <c r="Q604" s="212"/>
      <c r="R604" s="212"/>
      <c r="S604" s="212"/>
      <c r="T604" s="212"/>
      <c r="U604" s="212"/>
    </row>
    <row r="605" spans="3:21" ht="15">
      <c r="C605" s="212"/>
      <c r="D605" s="212"/>
      <c r="E605" s="212"/>
      <c r="F605" s="212"/>
      <c r="G605" s="212"/>
      <c r="H605" s="212"/>
      <c r="I605" s="212"/>
      <c r="J605" s="212"/>
      <c r="K605" s="212"/>
      <c r="L605" s="212"/>
      <c r="M605" s="212"/>
      <c r="N605" s="212"/>
      <c r="O605" s="212"/>
      <c r="P605" s="212"/>
      <c r="Q605" s="212"/>
      <c r="R605" s="212"/>
      <c r="S605" s="212"/>
      <c r="T605" s="212"/>
      <c r="U605" s="212"/>
    </row>
    <row r="606" spans="3:21" ht="15">
      <c r="C606" s="212"/>
      <c r="D606" s="212"/>
      <c r="E606" s="212"/>
      <c r="F606" s="212"/>
      <c r="G606" s="212"/>
      <c r="H606" s="212"/>
      <c r="I606" s="212"/>
      <c r="J606" s="212"/>
      <c r="K606" s="212"/>
      <c r="L606" s="212"/>
      <c r="M606" s="212"/>
      <c r="N606" s="212"/>
      <c r="O606" s="212"/>
      <c r="P606" s="212"/>
      <c r="Q606" s="212"/>
      <c r="R606" s="212"/>
      <c r="S606" s="212"/>
      <c r="T606" s="212"/>
      <c r="U606" s="212"/>
    </row>
    <row r="607" spans="3:21" ht="15">
      <c r="C607" s="212"/>
      <c r="D607" s="212"/>
      <c r="E607" s="212"/>
      <c r="F607" s="212"/>
      <c r="G607" s="212"/>
      <c r="H607" s="212"/>
      <c r="I607" s="212"/>
      <c r="J607" s="212"/>
      <c r="K607" s="212"/>
      <c r="L607" s="212"/>
      <c r="M607" s="212"/>
      <c r="N607" s="212"/>
      <c r="O607" s="212"/>
      <c r="P607" s="212"/>
      <c r="Q607" s="212"/>
      <c r="R607" s="212"/>
      <c r="S607" s="212"/>
      <c r="T607" s="212"/>
      <c r="U607" s="212"/>
    </row>
    <row r="608" spans="3:21" ht="15">
      <c r="C608" s="212"/>
      <c r="D608" s="212"/>
      <c r="E608" s="212"/>
      <c r="F608" s="212"/>
      <c r="G608" s="212"/>
      <c r="H608" s="212"/>
      <c r="I608" s="212"/>
      <c r="J608" s="212"/>
      <c r="K608" s="212"/>
      <c r="L608" s="212"/>
      <c r="M608" s="212"/>
      <c r="N608" s="212"/>
      <c r="O608" s="212"/>
      <c r="P608" s="212"/>
      <c r="Q608" s="212"/>
      <c r="R608" s="212"/>
      <c r="S608" s="212"/>
      <c r="T608" s="212"/>
      <c r="U608" s="212"/>
    </row>
    <row r="609" spans="3:21" ht="15">
      <c r="C609" s="212"/>
      <c r="D609" s="212"/>
      <c r="E609" s="212"/>
      <c r="F609" s="212"/>
      <c r="G609" s="212"/>
      <c r="H609" s="212"/>
      <c r="I609" s="212"/>
      <c r="J609" s="212"/>
      <c r="K609" s="212"/>
      <c r="L609" s="212"/>
      <c r="M609" s="212"/>
      <c r="N609" s="212"/>
      <c r="O609" s="212"/>
      <c r="P609" s="212"/>
      <c r="Q609" s="212"/>
      <c r="R609" s="212"/>
      <c r="S609" s="212"/>
      <c r="T609" s="212"/>
      <c r="U609" s="212"/>
    </row>
    <row r="610" spans="3:21" ht="15">
      <c r="C610" s="212"/>
      <c r="D610" s="212"/>
      <c r="E610" s="212"/>
      <c r="F610" s="212"/>
      <c r="G610" s="212"/>
      <c r="H610" s="212"/>
      <c r="I610" s="212"/>
      <c r="J610" s="212"/>
      <c r="K610" s="212"/>
      <c r="L610" s="212"/>
      <c r="M610" s="212"/>
      <c r="N610" s="212"/>
      <c r="O610" s="212"/>
      <c r="P610" s="212"/>
      <c r="Q610" s="212"/>
      <c r="R610" s="212"/>
      <c r="S610" s="212"/>
      <c r="T610" s="212"/>
      <c r="U610" s="212"/>
    </row>
    <row r="611" spans="3:21" ht="15">
      <c r="C611" s="212"/>
      <c r="D611" s="212"/>
      <c r="E611" s="212"/>
      <c r="F611" s="212"/>
      <c r="G611" s="212"/>
      <c r="H611" s="212"/>
      <c r="I611" s="212"/>
      <c r="J611" s="212"/>
      <c r="K611" s="212"/>
      <c r="L611" s="212"/>
      <c r="M611" s="212"/>
      <c r="N611" s="212"/>
      <c r="O611" s="212"/>
      <c r="P611" s="212"/>
      <c r="Q611" s="212"/>
      <c r="R611" s="212"/>
      <c r="S611" s="212"/>
      <c r="T611" s="212"/>
      <c r="U611" s="212"/>
    </row>
    <row r="612" spans="3:21" ht="15">
      <c r="C612" s="212"/>
      <c r="D612" s="212"/>
      <c r="E612" s="212"/>
      <c r="F612" s="212"/>
      <c r="G612" s="212"/>
      <c r="H612" s="212"/>
      <c r="I612" s="212"/>
      <c r="J612" s="212"/>
      <c r="K612" s="212"/>
      <c r="L612" s="212"/>
      <c r="M612" s="212"/>
      <c r="N612" s="212"/>
      <c r="O612" s="212"/>
      <c r="P612" s="212"/>
      <c r="Q612" s="212"/>
      <c r="R612" s="212"/>
      <c r="S612" s="212"/>
      <c r="T612" s="212"/>
      <c r="U612" s="212"/>
    </row>
    <row r="613" spans="3:21" ht="15">
      <c r="C613" s="212"/>
      <c r="D613" s="212"/>
      <c r="E613" s="212"/>
      <c r="F613" s="212"/>
      <c r="G613" s="212"/>
      <c r="H613" s="212"/>
      <c r="I613" s="212"/>
      <c r="J613" s="212"/>
      <c r="K613" s="212"/>
      <c r="L613" s="212"/>
      <c r="M613" s="212"/>
      <c r="N613" s="212"/>
      <c r="O613" s="212"/>
      <c r="P613" s="212"/>
      <c r="Q613" s="212"/>
      <c r="R613" s="212"/>
      <c r="S613" s="212"/>
      <c r="T613" s="212"/>
      <c r="U613" s="212"/>
    </row>
    <row r="614" spans="3:21" ht="15">
      <c r="C614" s="212"/>
      <c r="D614" s="212"/>
      <c r="E614" s="212"/>
      <c r="F614" s="212"/>
      <c r="G614" s="212"/>
      <c r="H614" s="212"/>
      <c r="I614" s="212"/>
      <c r="J614" s="212"/>
      <c r="K614" s="212"/>
      <c r="L614" s="212"/>
      <c r="M614" s="212"/>
      <c r="N614" s="212"/>
      <c r="O614" s="212"/>
      <c r="P614" s="212"/>
      <c r="Q614" s="212"/>
      <c r="R614" s="212"/>
      <c r="S614" s="212"/>
      <c r="T614" s="212"/>
      <c r="U614" s="212"/>
    </row>
    <row r="615" spans="3:21" ht="15">
      <c r="C615" s="212"/>
      <c r="D615" s="212"/>
      <c r="E615" s="212"/>
      <c r="F615" s="212"/>
      <c r="G615" s="212"/>
      <c r="H615" s="212"/>
      <c r="I615" s="212"/>
      <c r="J615" s="212"/>
      <c r="K615" s="212"/>
      <c r="L615" s="212"/>
      <c r="M615" s="212"/>
      <c r="N615" s="212"/>
      <c r="O615" s="212"/>
      <c r="P615" s="212"/>
      <c r="Q615" s="212"/>
      <c r="R615" s="212"/>
      <c r="S615" s="212"/>
      <c r="T615" s="212"/>
      <c r="U615" s="212"/>
    </row>
    <row r="616" spans="3:21" ht="15">
      <c r="C616" s="212"/>
      <c r="D616" s="212"/>
      <c r="E616" s="212"/>
      <c r="F616" s="212"/>
      <c r="G616" s="212"/>
      <c r="H616" s="212"/>
      <c r="I616" s="212"/>
      <c r="J616" s="212"/>
      <c r="K616" s="212"/>
      <c r="L616" s="212"/>
      <c r="M616" s="212"/>
      <c r="N616" s="212"/>
      <c r="O616" s="212"/>
      <c r="P616" s="212"/>
      <c r="Q616" s="212"/>
      <c r="R616" s="212"/>
      <c r="S616" s="212"/>
      <c r="T616" s="212"/>
      <c r="U616" s="212"/>
    </row>
    <row r="617" spans="3:21" ht="15">
      <c r="C617" s="212"/>
      <c r="D617" s="212"/>
      <c r="E617" s="212"/>
      <c r="F617" s="212"/>
      <c r="G617" s="212"/>
      <c r="H617" s="212"/>
      <c r="I617" s="212"/>
      <c r="J617" s="212"/>
      <c r="K617" s="212"/>
      <c r="L617" s="212"/>
      <c r="M617" s="212"/>
      <c r="N617" s="212"/>
      <c r="O617" s="212"/>
      <c r="P617" s="212"/>
      <c r="Q617" s="212"/>
      <c r="R617" s="212"/>
      <c r="S617" s="212"/>
      <c r="T617" s="212"/>
      <c r="U617" s="212"/>
    </row>
    <row r="618" spans="3:21" ht="15">
      <c r="C618" s="212"/>
      <c r="D618" s="212"/>
      <c r="E618" s="212"/>
      <c r="F618" s="212"/>
      <c r="G618" s="212"/>
      <c r="H618" s="212"/>
      <c r="I618" s="212"/>
      <c r="J618" s="212"/>
      <c r="K618" s="212"/>
      <c r="L618" s="212"/>
      <c r="M618" s="212"/>
      <c r="N618" s="212"/>
      <c r="O618" s="212"/>
      <c r="P618" s="212"/>
      <c r="Q618" s="212"/>
      <c r="R618" s="212"/>
      <c r="S618" s="212"/>
      <c r="T618" s="212"/>
      <c r="U618" s="212"/>
    </row>
    <row r="619" spans="3:21" ht="15">
      <c r="C619" s="212"/>
      <c r="D619" s="212"/>
      <c r="E619" s="212"/>
      <c r="F619" s="212"/>
      <c r="G619" s="212"/>
      <c r="H619" s="212"/>
      <c r="I619" s="212"/>
      <c r="J619" s="212"/>
      <c r="K619" s="212"/>
      <c r="L619" s="212"/>
      <c r="M619" s="212"/>
      <c r="N619" s="212"/>
      <c r="O619" s="212"/>
      <c r="P619" s="212"/>
      <c r="Q619" s="212"/>
      <c r="R619" s="212"/>
      <c r="S619" s="212"/>
      <c r="T619" s="212"/>
      <c r="U619" s="212"/>
    </row>
    <row r="620" spans="3:21" ht="15">
      <c r="C620" s="212"/>
      <c r="D620" s="212"/>
      <c r="E620" s="212"/>
      <c r="F620" s="212"/>
      <c r="G620" s="212"/>
      <c r="H620" s="212"/>
      <c r="I620" s="212"/>
      <c r="J620" s="212"/>
      <c r="K620" s="212"/>
      <c r="L620" s="212"/>
      <c r="M620" s="212"/>
      <c r="N620" s="212"/>
      <c r="O620" s="212"/>
      <c r="P620" s="212"/>
      <c r="Q620" s="212"/>
      <c r="R620" s="212"/>
      <c r="S620" s="212"/>
      <c r="T620" s="212"/>
      <c r="U620" s="212"/>
    </row>
    <row r="621" spans="3:21" ht="15">
      <c r="C621" s="212"/>
      <c r="D621" s="212"/>
      <c r="E621" s="212"/>
      <c r="F621" s="212"/>
      <c r="G621" s="212"/>
      <c r="H621" s="212"/>
      <c r="I621" s="212"/>
      <c r="J621" s="212"/>
      <c r="K621" s="212"/>
      <c r="L621" s="212"/>
      <c r="M621" s="212"/>
      <c r="N621" s="212"/>
      <c r="O621" s="212"/>
      <c r="P621" s="212"/>
      <c r="Q621" s="212"/>
      <c r="R621" s="212"/>
      <c r="S621" s="212"/>
      <c r="T621" s="212"/>
      <c r="U621" s="212"/>
    </row>
    <row r="622" spans="3:21" ht="15">
      <c r="C622" s="212"/>
      <c r="D622" s="212"/>
      <c r="E622" s="212"/>
      <c r="F622" s="212"/>
      <c r="G622" s="212"/>
      <c r="H622" s="212"/>
      <c r="I622" s="212"/>
      <c r="J622" s="212"/>
      <c r="K622" s="212"/>
      <c r="L622" s="212"/>
      <c r="M622" s="212"/>
      <c r="N622" s="212"/>
      <c r="O622" s="212"/>
      <c r="P622" s="212"/>
      <c r="Q622" s="212"/>
      <c r="R622" s="212"/>
      <c r="S622" s="212"/>
      <c r="T622" s="212"/>
      <c r="U622" s="212"/>
    </row>
    <row r="623" spans="3:21" ht="15">
      <c r="C623" s="212"/>
      <c r="D623" s="212"/>
      <c r="E623" s="212"/>
      <c r="F623" s="212"/>
      <c r="G623" s="212"/>
      <c r="H623" s="212"/>
      <c r="I623" s="212"/>
      <c r="J623" s="212"/>
      <c r="K623" s="212"/>
      <c r="L623" s="212"/>
      <c r="M623" s="212"/>
      <c r="N623" s="212"/>
      <c r="O623" s="212"/>
      <c r="P623" s="212"/>
      <c r="Q623" s="212"/>
      <c r="R623" s="212"/>
      <c r="S623" s="212"/>
      <c r="T623" s="212"/>
      <c r="U623" s="212"/>
    </row>
    <row r="624" spans="3:21" ht="15">
      <c r="C624" s="212"/>
      <c r="D624" s="212"/>
      <c r="E624" s="212"/>
      <c r="F624" s="212"/>
      <c r="G624" s="212"/>
      <c r="H624" s="212"/>
      <c r="I624" s="212"/>
      <c r="J624" s="212"/>
      <c r="K624" s="212"/>
      <c r="L624" s="212"/>
      <c r="M624" s="212"/>
      <c r="N624" s="212"/>
      <c r="O624" s="212"/>
      <c r="P624" s="212"/>
      <c r="Q624" s="212"/>
      <c r="R624" s="212"/>
      <c r="S624" s="212"/>
      <c r="T624" s="212"/>
      <c r="U624" s="212"/>
    </row>
    <row r="625" spans="3:21" ht="15">
      <c r="C625" s="212"/>
      <c r="D625" s="212"/>
      <c r="E625" s="212"/>
      <c r="F625" s="212"/>
      <c r="G625" s="212"/>
      <c r="H625" s="212"/>
      <c r="I625" s="212"/>
      <c r="J625" s="212"/>
      <c r="K625" s="212"/>
      <c r="L625" s="212"/>
      <c r="M625" s="212"/>
      <c r="N625" s="212"/>
      <c r="O625" s="212"/>
      <c r="P625" s="212"/>
      <c r="Q625" s="212"/>
      <c r="R625" s="212"/>
      <c r="S625" s="212"/>
      <c r="T625" s="212"/>
      <c r="U625" s="212"/>
    </row>
    <row r="626" spans="3:21" ht="15">
      <c r="C626" s="212"/>
      <c r="D626" s="212"/>
      <c r="E626" s="212"/>
      <c r="F626" s="212"/>
      <c r="G626" s="212"/>
      <c r="H626" s="212"/>
      <c r="I626" s="212"/>
      <c r="J626" s="212"/>
      <c r="K626" s="212"/>
      <c r="L626" s="212"/>
      <c r="M626" s="212"/>
      <c r="N626" s="212"/>
      <c r="O626" s="212"/>
      <c r="P626" s="212"/>
      <c r="Q626" s="212"/>
      <c r="R626" s="212"/>
      <c r="S626" s="212"/>
      <c r="T626" s="212"/>
      <c r="U626" s="212"/>
    </row>
    <row r="627" spans="3:21" ht="15">
      <c r="C627" s="212"/>
      <c r="D627" s="212"/>
      <c r="E627" s="212"/>
      <c r="F627" s="212"/>
      <c r="G627" s="212"/>
      <c r="H627" s="212"/>
      <c r="I627" s="212"/>
      <c r="J627" s="212"/>
      <c r="K627" s="212"/>
      <c r="L627" s="212"/>
      <c r="M627" s="212"/>
      <c r="N627" s="212"/>
      <c r="O627" s="212"/>
      <c r="P627" s="212"/>
      <c r="Q627" s="212"/>
      <c r="R627" s="212"/>
      <c r="S627" s="212"/>
      <c r="T627" s="212"/>
      <c r="U627" s="212"/>
    </row>
    <row r="628" spans="3:21" ht="15">
      <c r="C628" s="212"/>
      <c r="D628" s="212"/>
      <c r="E628" s="212"/>
      <c r="F628" s="212"/>
      <c r="G628" s="212"/>
      <c r="H628" s="212"/>
      <c r="I628" s="212"/>
      <c r="J628" s="212"/>
      <c r="K628" s="212"/>
      <c r="L628" s="212"/>
      <c r="M628" s="212"/>
      <c r="N628" s="212"/>
      <c r="O628" s="212"/>
      <c r="P628" s="212"/>
      <c r="Q628" s="212"/>
      <c r="R628" s="212"/>
      <c r="S628" s="212"/>
      <c r="T628" s="212"/>
      <c r="U628" s="212"/>
    </row>
    <row r="629" spans="3:21" ht="15">
      <c r="C629" s="212"/>
      <c r="D629" s="212"/>
      <c r="E629" s="212"/>
      <c r="F629" s="212"/>
      <c r="G629" s="212"/>
      <c r="H629" s="212"/>
      <c r="I629" s="212"/>
      <c r="J629" s="212"/>
      <c r="K629" s="212"/>
      <c r="L629" s="212"/>
      <c r="M629" s="212"/>
      <c r="N629" s="212"/>
      <c r="O629" s="212"/>
      <c r="P629" s="212"/>
      <c r="Q629" s="212"/>
      <c r="R629" s="212"/>
      <c r="S629" s="212"/>
      <c r="T629" s="212"/>
      <c r="U629" s="212"/>
    </row>
    <row r="630" spans="3:21" ht="15">
      <c r="C630" s="212"/>
      <c r="D630" s="212"/>
      <c r="E630" s="212"/>
      <c r="F630" s="212"/>
      <c r="G630" s="212"/>
      <c r="H630" s="212"/>
      <c r="I630" s="212"/>
      <c r="J630" s="212"/>
      <c r="K630" s="212"/>
      <c r="L630" s="212"/>
      <c r="M630" s="212"/>
      <c r="N630" s="212"/>
      <c r="O630" s="212"/>
      <c r="P630" s="212"/>
      <c r="Q630" s="212"/>
      <c r="R630" s="212"/>
      <c r="S630" s="212"/>
      <c r="T630" s="212"/>
      <c r="U630" s="212"/>
    </row>
    <row r="631" spans="3:21" ht="15">
      <c r="C631" s="212"/>
      <c r="D631" s="212"/>
      <c r="E631" s="212"/>
      <c r="F631" s="212"/>
      <c r="G631" s="212"/>
      <c r="H631" s="212"/>
      <c r="I631" s="212"/>
      <c r="J631" s="212"/>
      <c r="K631" s="212"/>
      <c r="L631" s="212"/>
      <c r="M631" s="212"/>
      <c r="N631" s="212"/>
      <c r="O631" s="212"/>
      <c r="P631" s="212"/>
      <c r="Q631" s="212"/>
      <c r="R631" s="212"/>
      <c r="S631" s="212"/>
      <c r="T631" s="212"/>
      <c r="U631" s="212"/>
    </row>
    <row r="632" spans="3:21" ht="15">
      <c r="C632" s="212"/>
      <c r="D632" s="212"/>
      <c r="E632" s="212"/>
      <c r="F632" s="212"/>
      <c r="G632" s="212"/>
      <c r="H632" s="212"/>
      <c r="I632" s="212"/>
      <c r="J632" s="212"/>
      <c r="K632" s="212"/>
      <c r="L632" s="212"/>
      <c r="M632" s="212"/>
      <c r="N632" s="212"/>
      <c r="O632" s="212"/>
      <c r="P632" s="212"/>
      <c r="Q632" s="212"/>
      <c r="R632" s="212"/>
      <c r="S632" s="212"/>
      <c r="T632" s="212"/>
      <c r="U632" s="212"/>
    </row>
    <row r="633" spans="3:21" ht="15">
      <c r="C633" s="212"/>
      <c r="D633" s="212"/>
      <c r="E633" s="212"/>
      <c r="F633" s="212"/>
      <c r="G633" s="212"/>
      <c r="H633" s="212"/>
      <c r="I633" s="212"/>
      <c r="J633" s="212"/>
      <c r="K633" s="212"/>
      <c r="L633" s="212"/>
      <c r="M633" s="212"/>
      <c r="N633" s="212"/>
      <c r="O633" s="212"/>
      <c r="P633" s="212"/>
      <c r="Q633" s="212"/>
      <c r="R633" s="212"/>
      <c r="S633" s="212"/>
      <c r="T633" s="212"/>
      <c r="U633" s="212"/>
    </row>
    <row r="634" spans="3:21" ht="15">
      <c r="C634" s="212"/>
      <c r="D634" s="212"/>
      <c r="E634" s="212"/>
      <c r="F634" s="212"/>
      <c r="G634" s="212"/>
      <c r="H634" s="212"/>
      <c r="I634" s="212"/>
      <c r="J634" s="212"/>
      <c r="K634" s="212"/>
      <c r="L634" s="212"/>
      <c r="M634" s="212"/>
      <c r="N634" s="212"/>
      <c r="O634" s="212"/>
      <c r="P634" s="212"/>
      <c r="Q634" s="212"/>
      <c r="R634" s="212"/>
      <c r="S634" s="212"/>
      <c r="T634" s="212"/>
      <c r="U634" s="212"/>
    </row>
    <row r="635" spans="3:21" ht="15">
      <c r="C635" s="212"/>
      <c r="D635" s="212"/>
      <c r="E635" s="212"/>
      <c r="F635" s="212"/>
      <c r="G635" s="212"/>
      <c r="H635" s="212"/>
      <c r="I635" s="212"/>
      <c r="J635" s="212"/>
      <c r="K635" s="212"/>
      <c r="L635" s="212"/>
      <c r="M635" s="212"/>
      <c r="N635" s="212"/>
      <c r="O635" s="212"/>
      <c r="P635" s="212"/>
      <c r="Q635" s="212"/>
      <c r="R635" s="212"/>
      <c r="S635" s="212"/>
      <c r="T635" s="212"/>
      <c r="U635" s="212"/>
    </row>
    <row r="636" spans="3:21" ht="15">
      <c r="C636" s="212"/>
      <c r="D636" s="212"/>
      <c r="E636" s="212"/>
      <c r="F636" s="212"/>
      <c r="G636" s="212"/>
      <c r="H636" s="212"/>
      <c r="I636" s="212"/>
      <c r="J636" s="212"/>
      <c r="K636" s="212"/>
      <c r="L636" s="212"/>
      <c r="M636" s="212"/>
      <c r="N636" s="212"/>
      <c r="O636" s="212"/>
      <c r="P636" s="212"/>
      <c r="Q636" s="212"/>
      <c r="R636" s="212"/>
      <c r="S636" s="212"/>
      <c r="T636" s="212"/>
      <c r="U636" s="212"/>
    </row>
    <row r="637" spans="3:21" ht="15">
      <c r="C637" s="212"/>
      <c r="D637" s="212"/>
      <c r="E637" s="212"/>
      <c r="F637" s="212"/>
      <c r="G637" s="212"/>
      <c r="H637" s="212"/>
      <c r="I637" s="212"/>
      <c r="J637" s="212"/>
      <c r="K637" s="212"/>
      <c r="L637" s="212"/>
      <c r="M637" s="212"/>
      <c r="N637" s="212"/>
      <c r="O637" s="212"/>
      <c r="P637" s="212"/>
      <c r="Q637" s="212"/>
      <c r="R637" s="212"/>
      <c r="S637" s="212"/>
      <c r="T637" s="212"/>
      <c r="U637" s="212"/>
    </row>
    <row r="638" spans="3:21" ht="15">
      <c r="C638" s="212"/>
      <c r="D638" s="212"/>
      <c r="E638" s="212"/>
      <c r="F638" s="212"/>
      <c r="G638" s="212"/>
      <c r="H638" s="212"/>
      <c r="I638" s="212"/>
      <c r="J638" s="212"/>
      <c r="K638" s="212"/>
      <c r="L638" s="212"/>
      <c r="M638" s="212"/>
      <c r="N638" s="212"/>
      <c r="O638" s="212"/>
      <c r="P638" s="212"/>
      <c r="Q638" s="212"/>
      <c r="R638" s="212"/>
      <c r="S638" s="212"/>
      <c r="T638" s="212"/>
      <c r="U638" s="212"/>
    </row>
    <row r="639" spans="3:21" ht="15">
      <c r="C639" s="212"/>
      <c r="D639" s="212"/>
      <c r="E639" s="212"/>
      <c r="F639" s="212"/>
      <c r="G639" s="212"/>
      <c r="H639" s="212"/>
      <c r="I639" s="212"/>
      <c r="J639" s="212"/>
      <c r="K639" s="212"/>
      <c r="L639" s="212"/>
      <c r="M639" s="212"/>
      <c r="N639" s="212"/>
      <c r="O639" s="212"/>
      <c r="P639" s="212"/>
      <c r="Q639" s="212"/>
      <c r="R639" s="212"/>
      <c r="S639" s="212"/>
      <c r="T639" s="212"/>
      <c r="U639" s="212"/>
    </row>
  </sheetData>
  <sheetProtection password="D839" sheet="1" objects="1" scenarios="1" selectLockedCells="1"/>
  <mergeCells count="86">
    <mergeCell ref="I51:P51"/>
    <mergeCell ref="R48:U48"/>
    <mergeCell ref="R52:U52"/>
    <mergeCell ref="D49:F49"/>
    <mergeCell ref="R49:U49"/>
    <mergeCell ref="D50:F50"/>
    <mergeCell ref="R50:U50"/>
    <mergeCell ref="C51:D51"/>
    <mergeCell ref="F51:H51"/>
    <mergeCell ref="C32:R32"/>
    <mergeCell ref="C46:R46"/>
    <mergeCell ref="C47:D47"/>
    <mergeCell ref="D6:K6"/>
    <mergeCell ref="D7:I7"/>
    <mergeCell ref="C41:V41"/>
    <mergeCell ref="C42:V42"/>
    <mergeCell ref="D9:I9"/>
    <mergeCell ref="D10:I10"/>
    <mergeCell ref="C43:V43"/>
    <mergeCell ref="C44:V44"/>
    <mergeCell ref="C35:V35"/>
    <mergeCell ref="C36:V36"/>
    <mergeCell ref="I47:P47"/>
    <mergeCell ref="F47:H47"/>
    <mergeCell ref="C38:V38"/>
    <mergeCell ref="C39:V39"/>
    <mergeCell ref="C40:V40"/>
    <mergeCell ref="C31:V31"/>
    <mergeCell ref="C21:V21"/>
    <mergeCell ref="C22:V22"/>
    <mergeCell ref="C24:V24"/>
    <mergeCell ref="C25:V25"/>
    <mergeCell ref="C23:V23"/>
    <mergeCell ref="C27:V27"/>
    <mergeCell ref="D18:I18"/>
    <mergeCell ref="D19:I19"/>
    <mergeCell ref="D11:I11"/>
    <mergeCell ref="D12:I12"/>
    <mergeCell ref="D13:I13"/>
    <mergeCell ref="U16:V16"/>
    <mergeCell ref="U17:V17"/>
    <mergeCell ref="U18:V18"/>
    <mergeCell ref="L6:L19"/>
    <mergeCell ref="M13:S13"/>
    <mergeCell ref="C33:V33"/>
    <mergeCell ref="C28:V28"/>
    <mergeCell ref="C29:V29"/>
    <mergeCell ref="M19:S19"/>
    <mergeCell ref="C30:V30"/>
    <mergeCell ref="M16:S16"/>
    <mergeCell ref="M17:S17"/>
    <mergeCell ref="M18:S18"/>
    <mergeCell ref="D16:I16"/>
    <mergeCell ref="D17:I17"/>
    <mergeCell ref="U15:V15"/>
    <mergeCell ref="M8:S8"/>
    <mergeCell ref="M9:S9"/>
    <mergeCell ref="M10:S10"/>
    <mergeCell ref="M11:S11"/>
    <mergeCell ref="M12:S12"/>
    <mergeCell ref="D8:I8"/>
    <mergeCell ref="C4:R4"/>
    <mergeCell ref="C3:I3"/>
    <mergeCell ref="M7:S7"/>
    <mergeCell ref="U13:V13"/>
    <mergeCell ref="U14:V14"/>
    <mergeCell ref="C1:V1"/>
    <mergeCell ref="C34:V34"/>
    <mergeCell ref="C37:V37"/>
    <mergeCell ref="U8:V8"/>
    <mergeCell ref="U9:V9"/>
    <mergeCell ref="U10:V10"/>
    <mergeCell ref="U11:V11"/>
    <mergeCell ref="U12:V12"/>
    <mergeCell ref="S2:V2"/>
    <mergeCell ref="S3:V3"/>
    <mergeCell ref="U19:V19"/>
    <mergeCell ref="C5:V5"/>
    <mergeCell ref="M6:V6"/>
    <mergeCell ref="U7:V7"/>
    <mergeCell ref="C2:R2"/>
    <mergeCell ref="K3:R3"/>
    <mergeCell ref="D14:I14"/>
    <mergeCell ref="D15:I15"/>
    <mergeCell ref="M14:S14"/>
    <mergeCell ref="M15:S15"/>
  </mergeCells>
  <conditionalFormatting sqref="I47">
    <cfRule type="containsText" priority="3" dxfId="32" operator="containsText" text="Na rozhodcu sa zabudlo !">
      <formula>NOT(ISERROR(SEARCH("Na rozhodcu sa zabudlo !",I47)))</formula>
    </cfRule>
  </conditionalFormatting>
  <conditionalFormatting sqref="I51">
    <cfRule type="containsText" priority="2" dxfId="44" operator="containsText" text="Na usporiadateľa sa zabudlo !">
      <formula>NOT(ISERROR(SEARCH("Na usporiadateľa sa zabudlo !",I51)))</formula>
    </cfRule>
  </conditionalFormatting>
  <conditionalFormatting sqref="D49 R49">
    <cfRule type="containsText" priority="1" dxfId="45" operator="containsText" text="Na vedúceho sa zabudlo !">
      <formula>NOT(ISERROR(SEARCH("Na vedúceho sa zabudlo !",D49)))</formula>
    </cfRule>
  </conditionalFormatting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1"/>
  <ignoredErrors>
    <ignoredError sqref="J8:K8 J18:K18 J9:K9 J10:K10 J11:K11 J19:K19 J12:K12 J13:K13 J14:K14 J15:K15 J16:K16 J17:K17 R49 D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Perecár</dc:creator>
  <cp:keywords/>
  <dc:description/>
  <cp:lastModifiedBy>Packard Bell</cp:lastModifiedBy>
  <cp:lastPrinted>2016-10-29T15:26:14Z</cp:lastPrinted>
  <dcterms:created xsi:type="dcterms:W3CDTF">2015-12-14T12:12:11Z</dcterms:created>
  <dcterms:modified xsi:type="dcterms:W3CDTF">2016-10-29T15:54:39Z</dcterms:modified>
  <cp:category/>
  <cp:version/>
  <cp:contentType/>
  <cp:contentStatus/>
</cp:coreProperties>
</file>