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16725" windowHeight="11325" activeTab="3"/>
  </bookViews>
  <sheets>
    <sheet name="Import do online" sheetId="1" r:id="rId1"/>
    <sheet name="Zostava družstva" sheetId="2" r:id="rId2"/>
    <sheet name="PomZápRozhod_4dr_Dor" sheetId="3" r:id="rId3"/>
    <sheet name="Zápis" sheetId="4" r:id="rId4"/>
    <sheet name="Tlač" sheetId="5" r:id="rId5"/>
    <sheet name="Pripomienky Zápas" sheetId="6" r:id="rId6"/>
  </sheets>
  <externalReferences>
    <externalReference r:id="rId9"/>
  </externalReferences>
  <definedNames>
    <definedName name="_xlfn.AGGREGATE" hidden="1">#NAME?</definedName>
    <definedName name="FTC_Fiľakovo_Dor">'Zápis'!$Q$128:$Q$140</definedName>
    <definedName name="HTML_CodePage" hidden="1">1252</definedName>
    <definedName name="HTML_Control" localSheetId="0" hidden="1">{"'Seite 5'!$A$1:$N$92"}</definedName>
    <definedName name="HTML_Control" localSheetId="5" hidden="1">{"'Seite 5'!$A$1:$N$92"}</definedName>
    <definedName name="HTML_Control" localSheetId="1" hidden="1">{"'Seite 5'!$A$1:$N$92"}</definedName>
    <definedName name="HTML_Control" hidden="1">{"'Seite 5'!$A$1:$N$92"}</definedName>
    <definedName name="HTML_Description" hidden="1">""</definedName>
    <definedName name="HTML_Email" hidden="1">""</definedName>
    <definedName name="HTML_Header" hidden="1">""</definedName>
    <definedName name="HTML_LastUpdate" hidden="1">"14.02.2003"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"C:\1arbdat\05_NBC\55_Homepage\NBC-WNBA-FIQ\Local Publish\Weltmeisterschaften\WM_Junioren\WMJUNSCHIED.htm"</definedName>
    <definedName name="HTML_Title" hidden="1">""</definedName>
    <definedName name="I_DLV">'Zápis'!$Q$14:$Q$21</definedName>
    <definedName name="I_DLVFiľakovo">'Zápis'!$W$26:$W$33</definedName>
    <definedName name="I_DLVKošice">'Zápis'!$X$26:$X$33</definedName>
    <definedName name="I_DLVPodbrezová">'Zápis'!$Q$26:$Q$33</definedName>
    <definedName name="I_DLVSpišská_Nová_Ves">'Zápis'!$R$26:$R$33</definedName>
    <definedName name="I_DLVSučany">'Zápis'!$S$26:$S$33</definedName>
    <definedName name="I_DLVTrstená">'Zápis'!$T$26:$T$33</definedName>
    <definedName name="I_DLVVeľký_Šariš">'Zápis'!$U$26:$U$33</definedName>
    <definedName name="I_DLVVrútky">'Zápis'!$V$26:$V$33</definedName>
    <definedName name="I_DLZ">'Zápis'!$R$14:$R$21</definedName>
    <definedName name="I_DLZGalanta">'Zápis'!$Q$40:$Q$49</definedName>
    <definedName name="I_DLZInter_BA">'Zápis'!$R$40:$R$49</definedName>
    <definedName name="I_DLZModranka">'Zápis'!$S$40:$S$49</definedName>
    <definedName name="I_DLZPiešťany">'Zápis'!$T$40:$T$49</definedName>
    <definedName name="I_DLZPobedim">'Zápis'!$U$40:$U$49</definedName>
    <definedName name="I_DLZRakovice">'Zápis'!$X$40:$X$49</definedName>
    <definedName name="I_DLZStará_Turá">'Zápis'!$W$40:$W$49</definedName>
    <definedName name="I_DLZZlaté_Klasy">'Zápis'!$V$40:$V$49</definedName>
    <definedName name="KK_Inter_Bratislava_Dor">'Zápis'!$Q$196:$Q$211</definedName>
    <definedName name="KK_Pobedim_Dor">'Zápis'!$R$196:$R$207</definedName>
    <definedName name="KK_Tatran_Sučany_Dor">'Zápis'!$Q$106:$Q$118</definedName>
    <definedName name="KK_Zlaté_Klasy_Dor">'Zápis'!$S$240:$S$249</definedName>
    <definedName name="Kolo" localSheetId="1">'[1]Zápis'!$N$13:$N$40</definedName>
    <definedName name="Kolo">'Zápis'!$P$33:$P$50</definedName>
    <definedName name="MKK_Piešťany_Dor">'Zápis'!$R$218:$R$233</definedName>
    <definedName name="MKK_Slovan_Galanta_Dor">'Zápis'!$S$218:$S$231</definedName>
    <definedName name="MKK_Stará_Turá_Dor">'Zápis'!$R$240:$R$253</definedName>
    <definedName name="PKŠ_Košice_Dor">'Zápis'!$R$106:$R$114</definedName>
    <definedName name="Rozhodca_D">'Zápis'!$AA$10:$AA$120</definedName>
    <definedName name="Súťaže" localSheetId="1">'[1]Zápis'!$N$7:$N$10</definedName>
    <definedName name="SúťažeDor_1liga">'Zápis'!$Q$10:$Q$11</definedName>
    <definedName name="ŠK_Modranka_Dor">'Zápis'!$Q$218:$Q$230</definedName>
    <definedName name="ŠKK_Trstená_Starek_Dor">'Zápis'!$S$106:$S$123</definedName>
    <definedName name="Tatran_Spišská_Nová_Ves_Dor">'Zápis'!$Q$150:$Q$160</definedName>
    <definedName name="TJ_Lokomotíva_Vrútky_Dor">'Zápis'!$R$128:$R$139</definedName>
    <definedName name="TJ_Rakovice_A_Dor">'Zápis'!$Q$262:$Q$273</definedName>
    <definedName name="TJ_Rakovice_B_Dor">'Zápis'!$S$196:$S$207</definedName>
    <definedName name="TJ_Slavoj_Veľký_Šariš_Dor">'Zápis'!$S$128:$S$140</definedName>
    <definedName name="TKK_Trenčín_Dor">'Zápis'!$Q$240:$Q$252</definedName>
    <definedName name="Z_B8E65E84_2B63_47B2_88B8_60E830AA5AD3_.wvu.Cols" localSheetId="4" hidden="1">'Tlač'!$AD:$AM</definedName>
    <definedName name="ŽP_Šport_Podbrezová_Dor">'Zápis'!$R$150:$R$165</definedName>
  </definedNames>
  <calcPr fullCalcOnLoad="1"/>
</workbook>
</file>

<file path=xl/sharedStrings.xml><?xml version="1.0" encoding="utf-8"?>
<sst xmlns="http://schemas.openxmlformats.org/spreadsheetml/2006/main" count="1057" uniqueCount="513">
  <si>
    <t>:</t>
  </si>
  <si>
    <t>Zápis o stretnutí</t>
  </si>
  <si>
    <t>dňa :</t>
  </si>
  <si>
    <t>do :</t>
  </si>
  <si>
    <t>od :</t>
  </si>
  <si>
    <t>Domáci</t>
  </si>
  <si>
    <t>Hostia</t>
  </si>
  <si>
    <t>Plné</t>
  </si>
  <si>
    <t>Dor.</t>
  </si>
  <si>
    <t>Ch.</t>
  </si>
  <si>
    <t>Spolu</t>
  </si>
  <si>
    <t>Sp</t>
  </si>
  <si>
    <t>Mp</t>
  </si>
  <si>
    <t>kolo :</t>
  </si>
  <si>
    <t>ved. hosť. družstva</t>
  </si>
  <si>
    <t>ved. dom. družstva</t>
  </si>
  <si>
    <t>rozhodca :</t>
  </si>
  <si>
    <t>Výkon</t>
  </si>
  <si>
    <t>2016 - 17</t>
  </si>
  <si>
    <t>Hráč</t>
  </si>
  <si>
    <t>Chyby</t>
  </si>
  <si>
    <t>1.set</t>
  </si>
  <si>
    <t>2.set</t>
  </si>
  <si>
    <t>3.set</t>
  </si>
  <si>
    <t>4.set</t>
  </si>
  <si>
    <t>Cel_30</t>
  </si>
  <si>
    <t>120 Hz.</t>
  </si>
  <si>
    <r>
      <rPr>
        <b/>
        <sz val="16"/>
        <color indexed="10"/>
        <rFont val="Calibri"/>
        <family val="2"/>
      </rPr>
      <t>Vybrať</t>
    </r>
    <r>
      <rPr>
        <b/>
        <sz val="16"/>
        <rFont val="Calibri"/>
        <family val="2"/>
      </rPr>
      <t xml:space="preserve">  z rozb. zoznamu </t>
    </r>
    <r>
      <rPr>
        <b/>
        <sz val="16"/>
        <color indexed="10"/>
        <rFont val="Calibri"/>
        <family val="2"/>
      </rPr>
      <t>hráča</t>
    </r>
  </si>
  <si>
    <t>Stará_Turá</t>
  </si>
  <si>
    <t>Ludrovský Stanislav</t>
  </si>
  <si>
    <t>Zostava družstva</t>
  </si>
  <si>
    <t>Názov:</t>
  </si>
  <si>
    <t>Hráči</t>
  </si>
  <si>
    <t>Náhradníci</t>
  </si>
  <si>
    <t>Tréner :</t>
  </si>
  <si>
    <t>Asistent :</t>
  </si>
  <si>
    <t>Ved. druž. :</t>
  </si>
  <si>
    <r>
      <rPr>
        <b/>
        <sz val="10"/>
        <rFont val="Calibri"/>
        <family val="2"/>
      </rPr>
      <t>1.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náhrad. :</t>
    </r>
  </si>
  <si>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náhrad. :</t>
    </r>
  </si>
  <si>
    <r>
      <rPr>
        <b/>
        <sz val="12"/>
        <rFont val="Calibri"/>
        <family val="2"/>
      </rPr>
      <t>1.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hráč :</t>
    </r>
  </si>
  <si>
    <r>
      <rPr>
        <b/>
        <sz val="12"/>
        <rFont val="Calibri"/>
        <family val="2"/>
      </rPr>
      <t>2.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hráč :</t>
    </r>
  </si>
  <si>
    <r>
      <rPr>
        <b/>
        <sz val="12"/>
        <rFont val="Calibri"/>
        <family val="2"/>
      </rPr>
      <t>3.</t>
    </r>
    <r>
      <rPr>
        <i/>
        <sz val="11"/>
        <rFont val="Calibri"/>
        <family val="2"/>
      </rPr>
      <t xml:space="preserve"> hráč :</t>
    </r>
  </si>
  <si>
    <r>
      <rPr>
        <b/>
        <sz val="12"/>
        <rFont val="Calibri"/>
        <family val="2"/>
      </rPr>
      <t>4.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hráč :</t>
    </r>
  </si>
  <si>
    <r>
      <rPr>
        <b/>
        <sz val="16"/>
        <color indexed="10"/>
        <rFont val="Calibri"/>
        <family val="2"/>
      </rPr>
      <t>Napísať</t>
    </r>
    <r>
      <rPr>
        <b/>
        <sz val="16"/>
        <rFont val="Calibri"/>
        <family val="2"/>
      </rPr>
      <t xml:space="preserve"> iba</t>
    </r>
    <r>
      <rPr>
        <b/>
        <sz val="16"/>
        <color indexed="10"/>
        <rFont val="Calibri"/>
        <family val="2"/>
      </rPr>
      <t xml:space="preserve"> číslo</t>
    </r>
    <r>
      <rPr>
        <b/>
        <sz val="16"/>
        <rFont val="Calibri"/>
        <family val="2"/>
      </rPr>
      <t xml:space="preserve"> hodu </t>
    </r>
    <r>
      <rPr>
        <b/>
        <sz val="16"/>
        <color indexed="10"/>
        <rFont val="Calibri"/>
        <family val="2"/>
      </rPr>
      <t>striedania</t>
    </r>
  </si>
  <si>
    <t>začiatok zápasu :</t>
  </si>
  <si>
    <t>koniec zápasu :</t>
  </si>
  <si>
    <t>číslo kola :</t>
  </si>
  <si>
    <t>Doplniť</t>
  </si>
  <si>
    <r>
      <rPr>
        <b/>
        <i/>
        <sz val="16"/>
        <color indexed="10"/>
        <rFont val="Calibri"/>
        <family val="2"/>
      </rPr>
      <t>vedúcich</t>
    </r>
    <r>
      <rPr>
        <b/>
        <i/>
        <sz val="16"/>
        <rFont val="Calibri"/>
        <family val="2"/>
      </rPr>
      <t xml:space="preserve"> družstiev</t>
    </r>
  </si>
  <si>
    <t>Kolkáreň:</t>
  </si>
  <si>
    <t>-</t>
  </si>
  <si>
    <t>Rozhodca :</t>
  </si>
  <si>
    <t>SKoZ</t>
  </si>
  <si>
    <t>Súťaž :</t>
  </si>
  <si>
    <r>
      <t xml:space="preserve">Vybrať </t>
    </r>
    <r>
      <rPr>
        <b/>
        <sz val="16"/>
        <color indexed="10"/>
        <rFont val="Calibri"/>
        <family val="2"/>
      </rPr>
      <t>kluby</t>
    </r>
  </si>
  <si>
    <t>Kolkáreň :</t>
  </si>
  <si>
    <t>hlavný usporiadateľ :</t>
  </si>
  <si>
    <r>
      <t>rozhodcu</t>
    </r>
    <r>
      <rPr>
        <b/>
        <i/>
        <sz val="16"/>
        <color indexed="10"/>
        <rFont val="Calibri"/>
        <family val="2"/>
      </rPr>
      <t xml:space="preserve"> </t>
    </r>
    <r>
      <rPr>
        <b/>
        <i/>
        <sz val="16"/>
        <color indexed="8"/>
        <rFont val="Calibri"/>
        <family val="2"/>
      </rPr>
      <t>a</t>
    </r>
    <r>
      <rPr>
        <b/>
        <i/>
        <sz val="16"/>
        <color indexed="10"/>
        <rFont val="Calibri"/>
        <family val="2"/>
      </rPr>
      <t xml:space="preserve"> číslo </t>
    </r>
    <r>
      <rPr>
        <b/>
        <i/>
        <sz val="16"/>
        <color indexed="8"/>
        <rFont val="Calibri"/>
        <family val="2"/>
      </rPr>
      <t>kola</t>
    </r>
  </si>
  <si>
    <r>
      <t xml:space="preserve">dátum </t>
    </r>
    <r>
      <rPr>
        <b/>
        <i/>
        <sz val="16"/>
        <color indexed="8"/>
        <rFont val="Calibri"/>
        <family val="2"/>
      </rPr>
      <t>a  hl</t>
    </r>
    <r>
      <rPr>
        <b/>
        <i/>
        <sz val="16"/>
        <color indexed="10"/>
        <rFont val="Calibri"/>
        <family val="2"/>
      </rPr>
      <t>. usporiadateľa</t>
    </r>
  </si>
  <si>
    <r>
      <t xml:space="preserve">a prípadných </t>
    </r>
    <r>
      <rPr>
        <b/>
        <i/>
        <sz val="16"/>
        <color indexed="10"/>
        <rFont val="Calibri"/>
        <family val="2"/>
      </rPr>
      <t>nových</t>
    </r>
    <r>
      <rPr>
        <b/>
        <i/>
        <sz val="16"/>
        <rFont val="Calibri"/>
        <family val="2"/>
      </rPr>
      <t xml:space="preserve"> hráčov</t>
    </r>
  </si>
  <si>
    <r>
      <rPr>
        <b/>
        <i/>
        <sz val="16"/>
        <color indexed="10"/>
        <rFont val="Calibri"/>
        <family val="2"/>
      </rPr>
      <t>Vybrať</t>
    </r>
    <r>
      <rPr>
        <b/>
        <i/>
        <sz val="16"/>
        <rFont val="Calibri"/>
        <family val="2"/>
      </rPr>
      <t xml:space="preserve">  z rozb. zoznamu </t>
    </r>
  </si>
  <si>
    <r>
      <rPr>
        <b/>
        <i/>
        <sz val="16"/>
        <color indexed="10"/>
        <rFont val="Calibri"/>
        <family val="2"/>
      </rPr>
      <t>začiatok</t>
    </r>
    <r>
      <rPr>
        <b/>
        <i/>
        <sz val="16"/>
        <rFont val="Calibri"/>
        <family val="2"/>
      </rPr>
      <t xml:space="preserve"> a </t>
    </r>
    <r>
      <rPr>
        <b/>
        <i/>
        <sz val="16"/>
        <color indexed="10"/>
        <rFont val="Calibri"/>
        <family val="2"/>
      </rPr>
      <t>koniec</t>
    </r>
    <r>
      <rPr>
        <b/>
        <i/>
        <sz val="16"/>
        <rFont val="Calibri"/>
        <family val="2"/>
      </rPr>
      <t xml:space="preserve"> zápasu</t>
    </r>
  </si>
  <si>
    <t xml:space="preserve">Benedikovič František </t>
  </si>
  <si>
    <t>Machovičová Veronika</t>
  </si>
  <si>
    <r>
      <t xml:space="preserve">vedúci </t>
    </r>
    <r>
      <rPr>
        <i/>
        <sz val="9"/>
        <color indexed="14"/>
        <rFont val="Calibri"/>
        <family val="2"/>
      </rPr>
      <t>hosťujúceho</t>
    </r>
    <r>
      <rPr>
        <i/>
        <sz val="9"/>
        <rFont val="Calibri"/>
        <family val="2"/>
      </rPr>
      <t xml:space="preserve"> družstva</t>
    </r>
  </si>
  <si>
    <r>
      <t xml:space="preserve">vedúci </t>
    </r>
    <r>
      <rPr>
        <i/>
        <sz val="9"/>
        <color indexed="10"/>
        <rFont val="Calibri"/>
        <family val="2"/>
      </rPr>
      <t>domáceho</t>
    </r>
    <r>
      <rPr>
        <i/>
        <sz val="9"/>
        <rFont val="Calibri"/>
        <family val="2"/>
      </rPr>
      <t xml:space="preserve"> družstva</t>
    </r>
  </si>
  <si>
    <r>
      <rPr>
        <b/>
        <sz val="12"/>
        <color indexed="10"/>
        <rFont val="Calibri"/>
        <family val="2"/>
      </rPr>
      <t>Vybrať</t>
    </r>
    <r>
      <rPr>
        <b/>
        <sz val="12"/>
        <rFont val="Calibri"/>
        <family val="2"/>
      </rPr>
      <t xml:space="preserve"> prípadného </t>
    </r>
    <r>
      <rPr>
        <b/>
        <sz val="12"/>
        <color indexed="10"/>
        <rFont val="Calibri"/>
        <family val="2"/>
      </rPr>
      <t>náhradníka</t>
    </r>
  </si>
  <si>
    <r>
      <t xml:space="preserve">Vybrať </t>
    </r>
    <r>
      <rPr>
        <b/>
        <sz val="16"/>
        <color indexed="10"/>
        <rFont val="Calibri"/>
        <family val="2"/>
      </rPr>
      <t>kolkáreň</t>
    </r>
  </si>
  <si>
    <t>MKK_Stará_Turá</t>
  </si>
  <si>
    <t>Duračková Alexandra</t>
  </si>
  <si>
    <t>Kováčová Natália</t>
  </si>
  <si>
    <r>
      <rPr>
        <b/>
        <i/>
        <u val="single"/>
        <sz val="16"/>
        <color indexed="10"/>
        <rFont val="Calibri"/>
        <family val="2"/>
      </rPr>
      <t>Prvá</t>
    </r>
    <r>
      <rPr>
        <b/>
        <i/>
        <u val="single"/>
        <sz val="16"/>
        <color indexed="8"/>
        <rFont val="Calibri"/>
        <family val="2"/>
      </rPr>
      <t xml:space="preserve"> štvorka hráčov </t>
    </r>
    <r>
      <rPr>
        <b/>
        <i/>
        <u val="single"/>
        <sz val="16"/>
        <color indexed="12"/>
        <rFont val="Calibri"/>
        <family val="2"/>
      </rPr>
      <t>1 - 4</t>
    </r>
    <r>
      <rPr>
        <b/>
        <i/>
        <u val="single"/>
        <sz val="16"/>
        <color indexed="8"/>
        <rFont val="Calibri"/>
        <family val="2"/>
      </rPr>
      <t>.</t>
    </r>
  </si>
  <si>
    <r>
      <rPr>
        <b/>
        <i/>
        <sz val="11"/>
        <color indexed="10"/>
        <rFont val="Calibri"/>
        <family val="2"/>
      </rPr>
      <t>1.</t>
    </r>
    <r>
      <rPr>
        <b/>
        <i/>
        <sz val="11"/>
        <color indexed="8"/>
        <rFont val="Calibri"/>
        <family val="2"/>
      </rPr>
      <t xml:space="preserve"> - domáci</t>
    </r>
  </si>
  <si>
    <r>
      <rPr>
        <b/>
        <i/>
        <sz val="11"/>
        <color indexed="10"/>
        <rFont val="Calibri"/>
        <family val="2"/>
      </rPr>
      <t>1.</t>
    </r>
    <r>
      <rPr>
        <b/>
        <i/>
        <sz val="11"/>
        <color indexed="8"/>
        <rFont val="Calibri"/>
        <family val="2"/>
      </rPr>
      <t xml:space="preserve"> - hosť</t>
    </r>
  </si>
  <si>
    <r>
      <rPr>
        <b/>
        <i/>
        <sz val="11"/>
        <color indexed="10"/>
        <rFont val="Calibri"/>
        <family val="2"/>
      </rPr>
      <t>2.</t>
    </r>
    <r>
      <rPr>
        <b/>
        <i/>
        <sz val="11"/>
        <color indexed="8"/>
        <rFont val="Calibri"/>
        <family val="2"/>
      </rPr>
      <t xml:space="preserve"> - domáci</t>
    </r>
  </si>
  <si>
    <r>
      <rPr>
        <b/>
        <i/>
        <sz val="11"/>
        <color indexed="10"/>
        <rFont val="Calibri"/>
        <family val="2"/>
      </rPr>
      <t>2.</t>
    </r>
    <r>
      <rPr>
        <b/>
        <i/>
        <sz val="11"/>
        <color indexed="8"/>
        <rFont val="Calibri"/>
        <family val="2"/>
      </rPr>
      <t xml:space="preserve"> - hosť</t>
    </r>
  </si>
  <si>
    <r>
      <rPr>
        <b/>
        <i/>
        <u val="single"/>
        <sz val="16"/>
        <color indexed="10"/>
        <rFont val="Calibri"/>
        <family val="2"/>
      </rPr>
      <t>Druhá</t>
    </r>
    <r>
      <rPr>
        <b/>
        <i/>
        <u val="single"/>
        <sz val="16"/>
        <color indexed="8"/>
        <rFont val="Calibri"/>
        <family val="2"/>
      </rPr>
      <t xml:space="preserve"> štvorka hráčov </t>
    </r>
    <r>
      <rPr>
        <b/>
        <i/>
        <u val="single"/>
        <sz val="16"/>
        <color indexed="12"/>
        <rFont val="Calibri"/>
        <family val="2"/>
      </rPr>
      <t>5 - 8</t>
    </r>
    <r>
      <rPr>
        <b/>
        <i/>
        <u val="single"/>
        <sz val="16"/>
        <color indexed="8"/>
        <rFont val="Calibri"/>
        <family val="2"/>
      </rPr>
      <t>.</t>
    </r>
  </si>
  <si>
    <r>
      <rPr>
        <b/>
        <i/>
        <sz val="11"/>
        <color indexed="10"/>
        <rFont val="Calibri"/>
        <family val="2"/>
      </rPr>
      <t>3.</t>
    </r>
    <r>
      <rPr>
        <b/>
        <i/>
        <sz val="11"/>
        <color indexed="8"/>
        <rFont val="Calibri"/>
        <family val="2"/>
      </rPr>
      <t xml:space="preserve"> - domáci</t>
    </r>
  </si>
  <si>
    <r>
      <rPr>
        <b/>
        <i/>
        <sz val="11"/>
        <color indexed="10"/>
        <rFont val="Calibri"/>
        <family val="2"/>
      </rPr>
      <t>3.</t>
    </r>
    <r>
      <rPr>
        <b/>
        <i/>
        <sz val="11"/>
        <color indexed="8"/>
        <rFont val="Calibri"/>
        <family val="2"/>
      </rPr>
      <t xml:space="preserve"> - hosť</t>
    </r>
  </si>
  <si>
    <r>
      <rPr>
        <b/>
        <i/>
        <sz val="11"/>
        <color indexed="10"/>
        <rFont val="Calibri"/>
        <family val="2"/>
      </rPr>
      <t>4.</t>
    </r>
    <r>
      <rPr>
        <b/>
        <i/>
        <sz val="11"/>
        <color indexed="8"/>
        <rFont val="Calibri"/>
        <family val="2"/>
      </rPr>
      <t xml:space="preserve"> - domáci</t>
    </r>
  </si>
  <si>
    <r>
      <rPr>
        <b/>
        <i/>
        <sz val="11"/>
        <color indexed="10"/>
        <rFont val="Calibri"/>
        <family val="2"/>
      </rPr>
      <t>4.</t>
    </r>
    <r>
      <rPr>
        <b/>
        <i/>
        <sz val="11"/>
        <color indexed="8"/>
        <rFont val="Calibri"/>
        <family val="2"/>
      </rPr>
      <t xml:space="preserve"> - hosť</t>
    </r>
  </si>
  <si>
    <t>Šprint</t>
  </si>
  <si>
    <t>S.W.</t>
  </si>
  <si>
    <t>DL    2016 - 17</t>
  </si>
  <si>
    <r>
      <rPr>
        <b/>
        <i/>
        <sz val="10"/>
        <color indexed="10"/>
        <rFont val="Calibri"/>
        <family val="2"/>
      </rPr>
      <t>1</t>
    </r>
    <r>
      <rPr>
        <i/>
        <sz val="10"/>
        <color indexed="12"/>
        <rFont val="Calibri"/>
        <family val="2"/>
      </rPr>
      <t xml:space="preserve"> set</t>
    </r>
  </si>
  <si>
    <r>
      <rPr>
        <b/>
        <i/>
        <sz val="10"/>
        <color indexed="10"/>
        <rFont val="Calibri"/>
        <family val="2"/>
      </rPr>
      <t>2</t>
    </r>
    <r>
      <rPr>
        <i/>
        <sz val="10"/>
        <color indexed="12"/>
        <rFont val="Calibri"/>
        <family val="2"/>
      </rPr>
      <t xml:space="preserve"> set</t>
    </r>
  </si>
  <si>
    <t>SV</t>
  </si>
  <si>
    <t>družstvo</t>
  </si>
  <si>
    <r>
      <rPr>
        <i/>
        <sz val="8"/>
        <color indexed="48"/>
        <rFont val="Calibri"/>
        <family val="2"/>
      </rPr>
      <t>Bod</t>
    </r>
    <r>
      <rPr>
        <i/>
        <sz val="8"/>
        <color indexed="8"/>
        <rFont val="Calibri"/>
        <family val="2"/>
      </rPr>
      <t xml:space="preserve"> pre</t>
    </r>
  </si>
  <si>
    <r>
      <t xml:space="preserve">Nový hráč - </t>
    </r>
    <r>
      <rPr>
        <b/>
        <i/>
        <sz val="18"/>
        <color indexed="10"/>
        <rFont val="Calibri"/>
        <family val="2"/>
      </rPr>
      <t>DOMÁCI</t>
    </r>
  </si>
  <si>
    <r>
      <t xml:space="preserve">Nový hráč - </t>
    </r>
    <r>
      <rPr>
        <b/>
        <i/>
        <sz val="18"/>
        <color indexed="14"/>
        <rFont val="Calibri"/>
        <family val="2"/>
      </rPr>
      <t>HOSTIA</t>
    </r>
  </si>
  <si>
    <t xml:space="preserve">od </t>
  </si>
  <si>
    <t>Výber súťaže</t>
  </si>
  <si>
    <t xml:space="preserve"> - </t>
  </si>
  <si>
    <t>.</t>
  </si>
  <si>
    <t xml:space="preserve"> hodu </t>
  </si>
  <si>
    <t>Výber kolkárne</t>
  </si>
  <si>
    <t>Výber Dom. družstva</t>
  </si>
  <si>
    <t>SúťažeDor_1liga</t>
  </si>
  <si>
    <t>Kluby</t>
  </si>
  <si>
    <t>Rozhodca_D</t>
  </si>
  <si>
    <t>FTC_Fiľakovo</t>
  </si>
  <si>
    <t>KK_Tatran_Sučany</t>
  </si>
  <si>
    <t>KK_Pobedim</t>
  </si>
  <si>
    <t>vedúci družstiev</t>
  </si>
  <si>
    <t>PKŠ_Košice</t>
  </si>
  <si>
    <t>KK_Zlaté_Klasy</t>
  </si>
  <si>
    <t>Adamčík Jozef</t>
  </si>
  <si>
    <t>ŠKK_Trstená_Starek</t>
  </si>
  <si>
    <t>MKK_Piešťany</t>
  </si>
  <si>
    <t>Adamec Rudolf</t>
  </si>
  <si>
    <t>Fiľakovo</t>
  </si>
  <si>
    <t>Galanta</t>
  </si>
  <si>
    <t>Tatran_Spišská_Nová_Ves</t>
  </si>
  <si>
    <t>MKK_Slovan_Galanta</t>
  </si>
  <si>
    <t xml:space="preserve">Bašnár Jaroslav </t>
  </si>
  <si>
    <t>Košice</t>
  </si>
  <si>
    <t>Inter_BA</t>
  </si>
  <si>
    <t>TJ_Lokomotíva_Vrútky</t>
  </si>
  <si>
    <t>Podbrezová</t>
  </si>
  <si>
    <t>Modranka</t>
  </si>
  <si>
    <t>TJ_Slavoj_Veľký_Šariš</t>
  </si>
  <si>
    <t>ŠK_Modranka</t>
  </si>
  <si>
    <t>Benický Marián</t>
  </si>
  <si>
    <t>Spišská_Nová_Ves</t>
  </si>
  <si>
    <t>Piešťany</t>
  </si>
  <si>
    <t>ŽP_Šport_Podbrezová</t>
  </si>
  <si>
    <t>TJ_Rakovice_A</t>
  </si>
  <si>
    <t>Bezák Juraj</t>
  </si>
  <si>
    <t>Sučany</t>
  </si>
  <si>
    <t>Pobedim</t>
  </si>
  <si>
    <t>TJ_Rakovice_B</t>
  </si>
  <si>
    <t>Trstená</t>
  </si>
  <si>
    <t>Rakovice</t>
  </si>
  <si>
    <t>TKK_Trenčín</t>
  </si>
  <si>
    <t>Boško Ladislav</t>
  </si>
  <si>
    <t>Veľký_Šariš</t>
  </si>
  <si>
    <t>Bročko Július</t>
  </si>
  <si>
    <t>Vrútky</t>
  </si>
  <si>
    <t>Zlaté_Klasy</t>
  </si>
  <si>
    <t>Bročko Pavel</t>
  </si>
  <si>
    <t>Bulik Jozef</t>
  </si>
  <si>
    <t>Búš Jozef</t>
  </si>
  <si>
    <t>Butko Jozef</t>
  </si>
  <si>
    <t xml:space="preserve">Dalošová Romana </t>
  </si>
  <si>
    <t>Dideková Dagmara</t>
  </si>
  <si>
    <t xml:space="preserve">Dobrucký Ivan </t>
  </si>
  <si>
    <t>Dodok Milan</t>
  </si>
  <si>
    <t>Duračka Pavol</t>
  </si>
  <si>
    <t>Duračka Erik</t>
  </si>
  <si>
    <t>Kolo</t>
  </si>
  <si>
    <t>Dziad Milan</t>
  </si>
  <si>
    <t xml:space="preserve">Flachbart Ladislav </t>
  </si>
  <si>
    <t>Flachbart Patrik</t>
  </si>
  <si>
    <t>Fodora Peter</t>
  </si>
  <si>
    <t>Foltín Radoslav</t>
  </si>
  <si>
    <t>Foriš Marián</t>
  </si>
  <si>
    <t>Frielich František</t>
  </si>
  <si>
    <t>Fürsten Miroslav</t>
  </si>
  <si>
    <t>Gregorová Lenka</t>
  </si>
  <si>
    <t>Ivančík Marcel</t>
  </si>
  <si>
    <t>Jančovič Martin</t>
  </si>
  <si>
    <t>Juríček Radoslav</t>
  </si>
  <si>
    <t>Juris Viktor</t>
  </si>
  <si>
    <t>Juris Marek</t>
  </si>
  <si>
    <t>Kanovská Martina</t>
  </si>
  <si>
    <t>Kažimír Martin</t>
  </si>
  <si>
    <t>Kebísek Ján</t>
  </si>
  <si>
    <t>Kráľovič Jozef</t>
  </si>
  <si>
    <t>Kyselica Ondrej</t>
  </si>
  <si>
    <t>Kyselicová Dominika</t>
  </si>
  <si>
    <t>Kyselicová Dagmar</t>
  </si>
  <si>
    <t>Lipták Jozef</t>
  </si>
  <si>
    <t>Lúščik Libor</t>
  </si>
  <si>
    <t>Výpočet výkonu</t>
  </si>
  <si>
    <t>Maroň Ján</t>
  </si>
  <si>
    <t>Milan František</t>
  </si>
  <si>
    <t>Mitošinka Marián</t>
  </si>
  <si>
    <t>Moško Ivan</t>
  </si>
  <si>
    <t>Mrekaj Matej</t>
  </si>
  <si>
    <t>Nagy Robert</t>
  </si>
  <si>
    <t>Nemček Peter st.</t>
  </si>
  <si>
    <t>Paulečko Pavel</t>
  </si>
  <si>
    <t>Perecárová Iveta</t>
  </si>
  <si>
    <t>Piškula Miroslav</t>
  </si>
  <si>
    <t>Pivovarník Dušan</t>
  </si>
  <si>
    <t>Poloma Žolt</t>
  </si>
  <si>
    <t>Porubský Miroslav</t>
  </si>
  <si>
    <t>Prívozník Tomáš</t>
  </si>
  <si>
    <t>Raffay Ján</t>
  </si>
  <si>
    <t>Sirotný Pavel</t>
  </si>
  <si>
    <t>Szalai Mikuláš</t>
  </si>
  <si>
    <t>Száz Ernest</t>
  </si>
  <si>
    <t>Šimko Dušan</t>
  </si>
  <si>
    <t>Šintálová Monika</t>
  </si>
  <si>
    <t>Šišan Michal</t>
  </si>
  <si>
    <t>Šmálová Kveta</t>
  </si>
  <si>
    <t>Šottníková Jana</t>
  </si>
  <si>
    <t>Štefanidesová Eva</t>
  </si>
  <si>
    <t>Švec Alexander</t>
  </si>
  <si>
    <t>Tóth Richard</t>
  </si>
  <si>
    <t>Trochan Vladimír</t>
  </si>
  <si>
    <t>Turčanová Jana</t>
  </si>
  <si>
    <t>Uhlíková Eva</t>
  </si>
  <si>
    <t>Václavík Ján</t>
  </si>
  <si>
    <t>Valigura Peter</t>
  </si>
  <si>
    <t>Varga Tibor</t>
  </si>
  <si>
    <t>Vlahyová Eva</t>
  </si>
  <si>
    <t>Žitňan Ivan</t>
  </si>
  <si>
    <t>1 Dor liga Východ</t>
  </si>
  <si>
    <t>Kópia</t>
  </si>
  <si>
    <t>Dané družstvo</t>
  </si>
  <si>
    <t>Vzorec</t>
  </si>
  <si>
    <t>Červenec Matúš</t>
  </si>
  <si>
    <t>Bednárová Patrícia</t>
  </si>
  <si>
    <t>Čiljak Martin</t>
  </si>
  <si>
    <t>Bednárova Žaneta</t>
  </si>
  <si>
    <t>Migasová Alexandra</t>
  </si>
  <si>
    <t>Benická Anna</t>
  </si>
  <si>
    <t>Jelč Viktor</t>
  </si>
  <si>
    <t>Benický  Marián ml.</t>
  </si>
  <si>
    <t>Benický Marián ml.</t>
  </si>
  <si>
    <t>1 - nový hráč</t>
  </si>
  <si>
    <t>Dzurek Dominik</t>
  </si>
  <si>
    <t>Teťuľa Adam</t>
  </si>
  <si>
    <t>2 - nový hráč</t>
  </si>
  <si>
    <t>Janík Michal</t>
  </si>
  <si>
    <t>3 - nový hráč</t>
  </si>
  <si>
    <t>Ješšová Natália</t>
  </si>
  <si>
    <t>4 - nový hráč</t>
  </si>
  <si>
    <t>Kuráň Erik</t>
  </si>
  <si>
    <t>Lepáček Lukáš</t>
  </si>
  <si>
    <t>Liss Maroš</t>
  </si>
  <si>
    <t>Macura Erik</t>
  </si>
  <si>
    <t>Zembjak Dominik</t>
  </si>
  <si>
    <t/>
  </si>
  <si>
    <t>Gallo Erik</t>
  </si>
  <si>
    <t>Dibiak Adam</t>
  </si>
  <si>
    <t>Ilovský  Martin</t>
  </si>
  <si>
    <t>Kažimír Oliver</t>
  </si>
  <si>
    <t>Koós Zoltán</t>
  </si>
  <si>
    <t>Jamborová Lucia</t>
  </si>
  <si>
    <t>Kucko Richard</t>
  </si>
  <si>
    <t>Mag Viliam</t>
  </si>
  <si>
    <t>Jarkovský  Patrik</t>
  </si>
  <si>
    <t>Mihali Daniel</t>
  </si>
  <si>
    <t>Kubisová  Adela</t>
  </si>
  <si>
    <t>Vrbová Kamila</t>
  </si>
  <si>
    <t>Tomka  Matej</t>
  </si>
  <si>
    <t>Pál Patrik</t>
  </si>
  <si>
    <t>Bánik Filip</t>
  </si>
  <si>
    <t>Benková Andrea</t>
  </si>
  <si>
    <t>Drobná Janka</t>
  </si>
  <si>
    <t>Malček Ivan</t>
  </si>
  <si>
    <t>Schneiderová Šarlota</t>
  </si>
  <si>
    <t>Švantner Marek</t>
  </si>
  <si>
    <t>1 Dor liga Západ</t>
  </si>
  <si>
    <t>Babka Patrik</t>
  </si>
  <si>
    <t>Babková Michaela</t>
  </si>
  <si>
    <t>Fábryová Emma</t>
  </si>
  <si>
    <t>Hudcovič Peter</t>
  </si>
  <si>
    <t>Bezák Viktor</t>
  </si>
  <si>
    <t>Urban Erik</t>
  </si>
  <si>
    <t>Urban Jakub</t>
  </si>
  <si>
    <t>Nesteš Lukáš</t>
  </si>
  <si>
    <t>Kaušitz Daniel</t>
  </si>
  <si>
    <t>Verčíková Alžbeta</t>
  </si>
  <si>
    <t>Pohanič Samuel</t>
  </si>
  <si>
    <t>Putz Denis</t>
  </si>
  <si>
    <t>Rucel Michal</t>
  </si>
  <si>
    <t>Jankovičová Dominika</t>
  </si>
  <si>
    <t>Domin Dário</t>
  </si>
  <si>
    <t>Danada Ivan</t>
  </si>
  <si>
    <t>Joža Jozef</t>
  </si>
  <si>
    <t>Majlát Filip</t>
  </si>
  <si>
    <t>Dvorščák Samuel</t>
  </si>
  <si>
    <t>Kavoň Rastislav</t>
  </si>
  <si>
    <t>Nedorost Patrik</t>
  </si>
  <si>
    <t>Kivaroth Samuel</t>
  </si>
  <si>
    <t>Šesták Igor</t>
  </si>
  <si>
    <t>Paračka Martin</t>
  </si>
  <si>
    <t>Machálková Patrícia</t>
  </si>
  <si>
    <t>Šipkovský Samuel</t>
  </si>
  <si>
    <t>Marinčák Lukas</t>
  </si>
  <si>
    <t>Šúryová Alexandra</t>
  </si>
  <si>
    <t>Mazúchová Nikola</t>
  </si>
  <si>
    <t>Pitterová Vanda</t>
  </si>
  <si>
    <t>Rózsár Tibor</t>
  </si>
  <si>
    <t>Balogh Tamás</t>
  </si>
  <si>
    <t>Hupčíková Gabriela</t>
  </si>
  <si>
    <t>Lehuta Filip</t>
  </si>
  <si>
    <t>Mezei Máté</t>
  </si>
  <si>
    <t>Mikušincová Veronika</t>
  </si>
  <si>
    <t>Ondrášková Martina</t>
  </si>
  <si>
    <t>Pörsök Tamás</t>
  </si>
  <si>
    <t>Vávrová Vladimíra</t>
  </si>
  <si>
    <t>Šintálová Natália</t>
  </si>
  <si>
    <t>Vargová Patrícia</t>
  </si>
  <si>
    <t>I_DLV</t>
  </si>
  <si>
    <t>I_DLZ</t>
  </si>
  <si>
    <t>I_DLVPodbrezová</t>
  </si>
  <si>
    <t>I_DLVSpišská_Nová_Ves</t>
  </si>
  <si>
    <t>I_DLVSučany</t>
  </si>
  <si>
    <t>I_DLVTrstená</t>
  </si>
  <si>
    <t>I_DLVVeľký_Šariš</t>
  </si>
  <si>
    <t>I_DLVVrútky</t>
  </si>
  <si>
    <t>I_DLVFiľakovo</t>
  </si>
  <si>
    <t>I_DLVKošice</t>
  </si>
  <si>
    <t>I_DLZRakovice</t>
  </si>
  <si>
    <t>I_DLZStará_Turá</t>
  </si>
  <si>
    <t>I_DLZZlaté_Klasy</t>
  </si>
  <si>
    <t>I_DLZPobedim</t>
  </si>
  <si>
    <t>I_DLZPiešťany</t>
  </si>
  <si>
    <t>I_DLZModranka</t>
  </si>
  <si>
    <t>I_DLZInter_BA</t>
  </si>
  <si>
    <t>I_DLZGalanta</t>
  </si>
  <si>
    <t>Celkový výkon družstva</t>
  </si>
  <si>
    <t>Body do tabuľky</t>
  </si>
  <si>
    <t>Bod</t>
  </si>
  <si>
    <r>
      <rPr>
        <b/>
        <i/>
        <sz val="9"/>
        <color indexed="10"/>
        <rFont val="Calibri"/>
        <family val="2"/>
      </rPr>
      <t>1</t>
    </r>
    <r>
      <rPr>
        <i/>
        <sz val="9"/>
        <color indexed="40"/>
        <rFont val="Calibri"/>
        <family val="2"/>
      </rPr>
      <t xml:space="preserve"> set</t>
    </r>
  </si>
  <si>
    <r>
      <rPr>
        <b/>
        <i/>
        <sz val="9"/>
        <color indexed="10"/>
        <rFont val="Arial"/>
        <family val="2"/>
      </rPr>
      <t>2</t>
    </r>
    <r>
      <rPr>
        <i/>
        <sz val="9"/>
        <color indexed="40"/>
        <rFont val="Arial"/>
        <family val="2"/>
      </rPr>
      <t xml:space="preserve"> set</t>
    </r>
  </si>
  <si>
    <t>Skóre do tabuľky</t>
  </si>
  <si>
    <t>Číslo hodu striedania</t>
  </si>
  <si>
    <t>Náhradník</t>
  </si>
  <si>
    <t>rozhodca</t>
  </si>
  <si>
    <r>
      <rPr>
        <b/>
        <i/>
        <sz val="10"/>
        <color indexed="10"/>
        <rFont val="Calibri"/>
        <family val="2"/>
      </rPr>
      <t>1</t>
    </r>
    <r>
      <rPr>
        <b/>
        <i/>
        <sz val="9"/>
        <color indexed="10"/>
        <rFont val="Calibri"/>
        <family val="2"/>
      </rPr>
      <t>.</t>
    </r>
    <r>
      <rPr>
        <i/>
        <sz val="9"/>
        <rFont val="Calibri"/>
        <family val="2"/>
      </rPr>
      <t xml:space="preserve"> nový hráč</t>
    </r>
  </si>
  <si>
    <r>
      <rPr>
        <b/>
        <i/>
        <sz val="10"/>
        <color indexed="10"/>
        <rFont val="Calibri"/>
        <family val="2"/>
      </rPr>
      <t>2</t>
    </r>
    <r>
      <rPr>
        <b/>
        <i/>
        <sz val="9"/>
        <color indexed="10"/>
        <rFont val="Calibri"/>
        <family val="2"/>
      </rPr>
      <t>.</t>
    </r>
    <r>
      <rPr>
        <i/>
        <sz val="9"/>
        <rFont val="Calibri"/>
        <family val="2"/>
      </rPr>
      <t xml:space="preserve"> nový hráč</t>
    </r>
  </si>
  <si>
    <r>
      <t>zápis_</t>
    </r>
    <r>
      <rPr>
        <b/>
        <i/>
        <sz val="14"/>
        <color indexed="12"/>
        <rFont val="Calibri"/>
        <family val="2"/>
      </rPr>
      <t>Dorast</t>
    </r>
    <r>
      <rPr>
        <b/>
        <i/>
        <sz val="14"/>
        <rFont val="Calibri"/>
        <family val="2"/>
      </rPr>
      <t>_ver_</t>
    </r>
    <r>
      <rPr>
        <b/>
        <i/>
        <sz val="14"/>
        <color indexed="10"/>
        <rFont val="Calibri"/>
        <family val="2"/>
      </rPr>
      <t>1</t>
    </r>
    <r>
      <rPr>
        <b/>
        <i/>
        <sz val="14"/>
        <color indexed="12"/>
        <rFont val="Calibri"/>
        <family val="2"/>
      </rPr>
      <t>a</t>
    </r>
    <r>
      <rPr>
        <b/>
        <i/>
        <sz val="14"/>
        <rFont val="Calibri"/>
        <family val="2"/>
      </rPr>
      <t>_30052016</t>
    </r>
  </si>
  <si>
    <t>Hr.</t>
  </si>
  <si>
    <t>Ná.</t>
  </si>
  <si>
    <t>x</t>
  </si>
  <si>
    <t xml:space="preserve">             Pripomienky k zápasu</t>
  </si>
  <si>
    <t>Napomínania hráčov za nešportové správanie alebo vylúčenie zo štartu :</t>
  </si>
  <si>
    <t>ŽK</t>
  </si>
  <si>
    <t>Háč</t>
  </si>
  <si>
    <t>1.</t>
  </si>
  <si>
    <t>2.</t>
  </si>
  <si>
    <t>3.</t>
  </si>
  <si>
    <t>4.</t>
  </si>
  <si>
    <t>5.</t>
  </si>
  <si>
    <t>6.</t>
  </si>
  <si>
    <t>7.</t>
  </si>
  <si>
    <t>8.</t>
  </si>
  <si>
    <t>Pripomienky k technickému stavu kolkárne :</t>
  </si>
  <si>
    <t>Striedania  -  Námietky  -  Rôzne :</t>
  </si>
  <si>
    <t xml:space="preserve">Hlavný usporiadateľ : </t>
  </si>
  <si>
    <t>ČK</t>
  </si>
  <si>
    <r>
      <rPr>
        <b/>
        <i/>
        <sz val="11"/>
        <rFont val="Calibri"/>
        <family val="2"/>
      </rPr>
      <t>Žlt.</t>
    </r>
    <r>
      <rPr>
        <i/>
        <sz val="11"/>
        <rFont val="Calibri"/>
        <family val="2"/>
      </rPr>
      <t xml:space="preserve"> karta</t>
    </r>
  </si>
  <si>
    <r>
      <rPr>
        <b/>
        <i/>
        <sz val="11"/>
        <rFont val="Calibri"/>
        <family val="2"/>
      </rPr>
      <t>Čer.</t>
    </r>
    <r>
      <rPr>
        <i/>
        <sz val="11"/>
        <rFont val="Calibri"/>
        <family val="2"/>
      </rPr>
      <t xml:space="preserve"> karta</t>
    </r>
  </si>
  <si>
    <t>podpis</t>
  </si>
  <si>
    <r>
      <rPr>
        <b/>
        <i/>
        <sz val="16"/>
        <color indexed="10"/>
        <rFont val="Calibri"/>
        <family val="2"/>
      </rPr>
      <t>Červené</t>
    </r>
    <r>
      <rPr>
        <b/>
        <i/>
        <sz val="16"/>
        <rFont val="Calibri"/>
        <family val="2"/>
      </rPr>
      <t xml:space="preserve"> karty</t>
    </r>
  </si>
  <si>
    <r>
      <t xml:space="preserve">Zapísať </t>
    </r>
    <r>
      <rPr>
        <b/>
        <i/>
        <sz val="16"/>
        <color indexed="48"/>
        <rFont val="Calibri"/>
        <family val="2"/>
      </rPr>
      <t>disciplinárne</t>
    </r>
  </si>
  <si>
    <r>
      <t xml:space="preserve">priestupky za </t>
    </r>
    <r>
      <rPr>
        <b/>
        <i/>
        <sz val="16"/>
        <color indexed="10"/>
        <rFont val="Calibri"/>
        <family val="2"/>
      </rPr>
      <t>Žlté</t>
    </r>
    <r>
      <rPr>
        <b/>
        <i/>
        <sz val="16"/>
        <rFont val="Calibri"/>
        <family val="2"/>
      </rPr>
      <t xml:space="preserve"> a prípadne</t>
    </r>
  </si>
  <si>
    <r>
      <t xml:space="preserve">Do </t>
    </r>
    <r>
      <rPr>
        <b/>
        <i/>
        <sz val="18"/>
        <color indexed="12"/>
        <rFont val="Calibri"/>
        <family val="2"/>
      </rPr>
      <t>pripomienok</t>
    </r>
    <r>
      <rPr>
        <b/>
        <i/>
        <sz val="18"/>
        <color indexed="8"/>
        <rFont val="Calibri"/>
        <family val="2"/>
      </rPr>
      <t xml:space="preserve"> napísať ktorého</t>
    </r>
  </si>
  <si>
    <r>
      <rPr>
        <b/>
        <i/>
        <sz val="18"/>
        <color indexed="8"/>
        <rFont val="Calibri"/>
        <family val="2"/>
      </rPr>
      <t>hráča</t>
    </r>
    <r>
      <rPr>
        <b/>
        <i/>
        <sz val="18"/>
        <color indexed="10"/>
        <rFont val="Calibri"/>
        <family val="2"/>
      </rPr>
      <t xml:space="preserve"> striedal "</t>
    </r>
    <r>
      <rPr>
        <b/>
        <i/>
        <sz val="18"/>
        <color indexed="48"/>
        <rFont val="Calibri"/>
        <family val="2"/>
      </rPr>
      <t>Nový</t>
    </r>
    <r>
      <rPr>
        <b/>
        <i/>
        <sz val="18"/>
        <color indexed="10"/>
        <rFont val="Calibri"/>
        <family val="2"/>
      </rPr>
      <t xml:space="preserve"> </t>
    </r>
    <r>
      <rPr>
        <b/>
        <i/>
        <sz val="18"/>
        <color indexed="8"/>
        <rFont val="Calibri"/>
        <family val="2"/>
      </rPr>
      <t>hráč "</t>
    </r>
  </si>
  <si>
    <t>Žlté a Červené karty za disciplinárne priestupky</t>
  </si>
  <si>
    <t>Pripomienky k rozhodcovi :</t>
  </si>
  <si>
    <r>
      <t xml:space="preserve">Písať iba znak </t>
    </r>
    <r>
      <rPr>
        <b/>
        <i/>
        <sz val="16"/>
        <color indexed="48"/>
        <rFont val="Calibri"/>
        <family val="2"/>
      </rPr>
      <t>malé</t>
    </r>
    <r>
      <rPr>
        <b/>
        <i/>
        <sz val="16"/>
        <rFont val="Calibri"/>
        <family val="2"/>
      </rPr>
      <t xml:space="preserve">   " </t>
    </r>
    <r>
      <rPr>
        <b/>
        <i/>
        <sz val="16"/>
        <color indexed="10"/>
        <rFont val="Calibri"/>
        <family val="2"/>
      </rPr>
      <t>X</t>
    </r>
    <r>
      <rPr>
        <b/>
        <i/>
        <sz val="16"/>
        <rFont val="Calibri"/>
        <family val="2"/>
      </rPr>
      <t xml:space="preserve"> "</t>
    </r>
  </si>
  <si>
    <r>
      <t xml:space="preserve">Na označenie </t>
    </r>
    <r>
      <rPr>
        <b/>
        <i/>
        <sz val="16"/>
        <color indexed="10"/>
        <rFont val="Calibri"/>
        <family val="2"/>
      </rPr>
      <t>Žltej</t>
    </r>
    <r>
      <rPr>
        <b/>
        <i/>
        <sz val="16"/>
        <rFont val="Calibri"/>
        <family val="2"/>
      </rPr>
      <t xml:space="preserve"> alebo </t>
    </r>
    <r>
      <rPr>
        <b/>
        <i/>
        <sz val="16"/>
        <color indexed="10"/>
        <rFont val="Calibri"/>
        <family val="2"/>
      </rPr>
      <t>Červenej</t>
    </r>
    <r>
      <rPr>
        <b/>
        <i/>
        <sz val="16"/>
        <rFont val="Calibri"/>
        <family val="2"/>
      </rPr>
      <t xml:space="preserve"> karty</t>
    </r>
  </si>
  <si>
    <r>
      <t xml:space="preserve">Tieto </t>
    </r>
    <r>
      <rPr>
        <b/>
        <i/>
        <sz val="22"/>
        <color indexed="10"/>
        <rFont val="Calibri"/>
        <family val="2"/>
      </rPr>
      <t>polia</t>
    </r>
    <r>
      <rPr>
        <b/>
        <i/>
        <sz val="22"/>
        <rFont val="Calibri"/>
        <family val="2"/>
      </rPr>
      <t xml:space="preserve"> </t>
    </r>
  </si>
  <si>
    <r>
      <rPr>
        <b/>
        <i/>
        <sz val="22"/>
        <color indexed="10"/>
        <rFont val="Calibri"/>
        <family val="2"/>
      </rPr>
      <t>musia</t>
    </r>
    <r>
      <rPr>
        <b/>
        <i/>
        <sz val="22"/>
        <rFont val="Calibri"/>
        <family val="2"/>
      </rPr>
      <t xml:space="preserve"> byť</t>
    </r>
  </si>
  <si>
    <r>
      <rPr>
        <b/>
        <i/>
        <sz val="24"/>
        <color indexed="48"/>
        <rFont val="Calibri"/>
        <family val="2"/>
      </rPr>
      <t>POVINNE</t>
    </r>
    <r>
      <rPr>
        <b/>
        <i/>
        <sz val="24"/>
        <rFont val="Calibri"/>
        <family val="2"/>
      </rPr>
      <t xml:space="preserve"> </t>
    </r>
    <r>
      <rPr>
        <b/>
        <i/>
        <sz val="24"/>
        <color indexed="10"/>
        <rFont val="Calibri"/>
        <family val="2"/>
      </rPr>
      <t>vyplnené</t>
    </r>
    <r>
      <rPr>
        <b/>
        <i/>
        <sz val="24"/>
        <rFont val="Calibri"/>
        <family val="2"/>
      </rPr>
      <t xml:space="preserve">   </t>
    </r>
    <r>
      <rPr>
        <b/>
        <i/>
        <sz val="24"/>
        <color indexed="48"/>
        <rFont val="Calibri"/>
        <family val="2"/>
      </rPr>
      <t>!!!</t>
    </r>
  </si>
  <si>
    <t>KK_Inter_Bratislava</t>
  </si>
  <si>
    <t>Babčan Michal</t>
  </si>
  <si>
    <t xml:space="preserve">Bazala Jozef </t>
  </si>
  <si>
    <t xml:space="preserve">Diabelková Kristína </t>
  </si>
  <si>
    <t>Dovičič Juraj</t>
  </si>
  <si>
    <t>Fúska Radoslav st.</t>
  </si>
  <si>
    <t>Gálet Jaroslav</t>
  </si>
  <si>
    <t xml:space="preserve">Gocký Peter </t>
  </si>
  <si>
    <t>Hollósi Štefan</t>
  </si>
  <si>
    <t>Hvožďara Peter</t>
  </si>
  <si>
    <t>Juris Anton</t>
  </si>
  <si>
    <t>Kaušitz Ján</t>
  </si>
  <si>
    <t>Kertész Tibor</t>
  </si>
  <si>
    <t>Kozakov Michal</t>
  </si>
  <si>
    <t xml:space="preserve">Kozár Stanislav </t>
  </si>
  <si>
    <t>Kuba Martin</t>
  </si>
  <si>
    <t>Kuba Peter</t>
  </si>
  <si>
    <t>Kugler Ivan</t>
  </si>
  <si>
    <t>Lengyel Ottó</t>
  </si>
  <si>
    <t xml:space="preserve">Magalová Monika </t>
  </si>
  <si>
    <t xml:space="preserve">Oslay Ján </t>
  </si>
  <si>
    <t>Pašek Rastislav</t>
  </si>
  <si>
    <t>Pinkas Jakub</t>
  </si>
  <si>
    <t>Povinsky Otto</t>
  </si>
  <si>
    <t>Rybička Branislav</t>
  </si>
  <si>
    <t>Schmidl Michal</t>
  </si>
  <si>
    <t>Skalošová Dominika</t>
  </si>
  <si>
    <t>Štefka Ľubomír</t>
  </si>
  <si>
    <t>Uváčik Pavel</t>
  </si>
  <si>
    <t>Vadovič Bystrík</t>
  </si>
  <si>
    <t xml:space="preserve">Vargová Eva </t>
  </si>
  <si>
    <t>Wiesenganger Juraj</t>
  </si>
  <si>
    <t>FTC_Fiľakovo_Dor</t>
  </si>
  <si>
    <t>KK_Tatran_Sučany_Dor</t>
  </si>
  <si>
    <t>PKŠ_Košice_Dor</t>
  </si>
  <si>
    <t>ŠKK_Trstená_Starek_Dor</t>
  </si>
  <si>
    <t>Tatran_Spišská_Nová_Ves_Dor</t>
  </si>
  <si>
    <t>TJ_Lokomotíva_Vrútky_Dor</t>
  </si>
  <si>
    <t>TJ_Slavoj_Veľký_Šariš_Dor</t>
  </si>
  <si>
    <t>ŽP_Šport_Podbrezová_Dor</t>
  </si>
  <si>
    <t>KK_Inter_Bratislava_Dor</t>
  </si>
  <si>
    <t>KK_Pobedim_Dor</t>
  </si>
  <si>
    <t>KK_Zlaté_Klasy_Dor</t>
  </si>
  <si>
    <t>MKK_Piešťany_Dor</t>
  </si>
  <si>
    <t>MKK_Slovan_Galanta_Dor</t>
  </si>
  <si>
    <t>MKK_Stará_Turá_Dor</t>
  </si>
  <si>
    <t>ŠK_Modranka_Dor</t>
  </si>
  <si>
    <t>TJ_Rakovice_A_Dor</t>
  </si>
  <si>
    <t>TKK_Trenčín_Dor</t>
  </si>
  <si>
    <t>teplota na kolkárni :</t>
  </si>
  <si>
    <t>počet divákov :</t>
  </si>
  <si>
    <t>číslo rozhodcov. preukazu :</t>
  </si>
  <si>
    <t>Slovenský kolkársky zväz</t>
  </si>
  <si>
    <t xml:space="preserve">Kolkáreň:  </t>
  </si>
  <si>
    <t>Dátum:  </t>
  </si>
  <si>
    <t>Priezvisko a meno hráča</t>
  </si>
  <si>
    <t>Set</t>
  </si>
  <si>
    <t>Reg. číslo</t>
  </si>
  <si>
    <t>Celk.</t>
  </si>
  <si>
    <t>Vedúci družstva         Meno:</t>
  </si>
  <si>
    <t>Podpis:</t>
  </si>
  <si>
    <t>Rozhodca</t>
  </si>
  <si>
    <t>Meno:</t>
  </si>
  <si>
    <t>Číslo preukazu:</t>
  </si>
  <si>
    <t>Čas začiatku stretnutia:</t>
  </si>
  <si>
    <t>Teplota na kolkárni:</t>
  </si>
  <si>
    <t>Čas ukončenia stretnutia:</t>
  </si>
  <si>
    <t>Počet divákov:</t>
  </si>
  <si>
    <t>Platnosť kolaudačného protokolu:  </t>
  </si>
  <si>
    <t>Pripomienky k technickému stavu kolkárne:</t>
  </si>
  <si>
    <t>Stredania hráčov (zranenia):</t>
  </si>
  <si>
    <t>Domácí</t>
  </si>
  <si>
    <t>Striedajúci hráč</t>
  </si>
  <si>
    <t>Striedaný hráč</t>
  </si>
  <si>
    <t>Hod</t>
  </si>
  <si>
    <t>Meno</t>
  </si>
  <si>
    <t>Reg.č.</t>
  </si>
  <si>
    <t>Kto Striedal</t>
  </si>
  <si>
    <t>Koho Striedal</t>
  </si>
  <si>
    <t>Kro Striedal</t>
  </si>
  <si>
    <t>Napomínanie hráčov za nešportové chovanie a vylúčenia zo štartu:</t>
  </si>
  <si>
    <t>Rôzne:</t>
  </si>
  <si>
    <t xml:space="preserve">Dátum a podpis rozhodcu:  </t>
  </si>
  <si>
    <t>1.s</t>
  </si>
  <si>
    <t>2.s</t>
  </si>
  <si>
    <t>Nagy Tomáš</t>
  </si>
  <si>
    <t>Ondriga Patrik</t>
  </si>
  <si>
    <t>Kuba Mikuláš ml.</t>
  </si>
  <si>
    <t>Balco Andrej</t>
  </si>
  <si>
    <t>Jariabka Jakub</t>
  </si>
  <si>
    <t>Kánová Michaela</t>
  </si>
  <si>
    <t>Lopušná Zuzana</t>
  </si>
  <si>
    <t>Mócová  Daniela</t>
  </si>
  <si>
    <t>Poliaková  Naďa</t>
  </si>
  <si>
    <t>Slamková Natália</t>
  </si>
  <si>
    <t>Benko Štefan ml.</t>
  </si>
  <si>
    <t>Vicianová Lenka</t>
  </si>
  <si>
    <t>Melišík Michal</t>
  </si>
  <si>
    <t>Ondrejčik Ján</t>
  </si>
  <si>
    <t>Tkáč Ján</t>
  </si>
  <si>
    <t>Trenčák Dominik</t>
  </si>
  <si>
    <t>Benický  Marián</t>
  </si>
  <si>
    <t>Makranská Soňa</t>
  </si>
  <si>
    <t>Novotný Stanislav</t>
  </si>
  <si>
    <t xml:space="preserve">Slanina Martin      </t>
  </si>
  <si>
    <t>Hupčíková Erika</t>
  </si>
  <si>
    <t>Koreňová Petra</t>
  </si>
  <si>
    <t>Mikuš Mário</t>
  </si>
  <si>
    <t>Mikuš Štefan</t>
  </si>
  <si>
    <t>Stašík Marcel</t>
  </si>
  <si>
    <t>Fuska Radoslav</t>
  </si>
  <si>
    <t>Drozdík Patrik</t>
  </si>
  <si>
    <t>Chorvatovič Matej</t>
  </si>
  <si>
    <t>Šipkovský Patrik</t>
  </si>
  <si>
    <t>Banas Samuel</t>
  </si>
  <si>
    <t>Hlinka Andre Nikol</t>
  </si>
  <si>
    <t>Koleszár Patrik</t>
  </si>
  <si>
    <t>Salviány Christopher</t>
  </si>
  <si>
    <t>Schmid Dávid</t>
  </si>
  <si>
    <t>Turzák Roman</t>
  </si>
  <si>
    <t>Malíček Michal</t>
  </si>
  <si>
    <t>Směřičková Eliška</t>
  </si>
  <si>
    <t>Kolníková  Patrícia</t>
  </si>
  <si>
    <t>Lovička  Patrik</t>
  </si>
  <si>
    <t>Magala  Šimon</t>
  </si>
  <si>
    <t>Milan  Šimon</t>
  </si>
  <si>
    <t xml:space="preserve">Zelinková Veronika </t>
  </si>
  <si>
    <t>Holota Matúš</t>
  </si>
  <si>
    <t>Kotula Matúš</t>
  </si>
  <si>
    <t>Michalčík Alex</t>
  </si>
  <si>
    <t>Truhlík Dominik</t>
  </si>
  <si>
    <t>Csermák Tomás</t>
  </si>
  <si>
    <t>Tatran_Spišská_Nová Ves_Dor</t>
  </si>
  <si>
    <t>TJ_Rakovice_B_Dor</t>
  </si>
  <si>
    <t>Kaigl Jiří</t>
  </si>
  <si>
    <t>Kaigl Karol</t>
  </si>
  <si>
    <r>
      <rPr>
        <b/>
        <sz val="10"/>
        <rFont val="Calibri"/>
        <family val="2"/>
      </rPr>
      <t>3.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náhrad. :</t>
    </r>
  </si>
  <si>
    <r>
      <rPr>
        <b/>
        <sz val="10"/>
        <rFont val="Calibri"/>
        <family val="2"/>
      </rPr>
      <t>4.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náhrad. :</t>
    </r>
  </si>
  <si>
    <t>podpis rozhodcu :</t>
  </si>
  <si>
    <t xml:space="preserve">                  Šprint</t>
  </si>
  <si>
    <r>
      <t xml:space="preserve">Napísať </t>
    </r>
    <r>
      <rPr>
        <b/>
        <i/>
        <sz val="16"/>
        <color indexed="10"/>
        <rFont val="Calibri"/>
        <family val="2"/>
      </rPr>
      <t>číslo</t>
    </r>
    <r>
      <rPr>
        <b/>
        <i/>
        <sz val="16"/>
        <rFont val="Calibri"/>
        <family val="2"/>
      </rPr>
      <t xml:space="preserve"> reg. </t>
    </r>
    <r>
      <rPr>
        <b/>
        <i/>
        <sz val="16"/>
        <color indexed="10"/>
        <rFont val="Calibri"/>
        <family val="2"/>
      </rPr>
      <t>preukazu</t>
    </r>
    <r>
      <rPr>
        <b/>
        <i/>
        <sz val="16"/>
        <rFont val="Calibri"/>
        <family val="2"/>
      </rPr>
      <t xml:space="preserve"> rozhodcu</t>
    </r>
  </si>
  <si>
    <r>
      <t xml:space="preserve">Napísať </t>
    </r>
    <r>
      <rPr>
        <b/>
        <i/>
        <sz val="14"/>
        <color indexed="10"/>
        <rFont val="Calibri"/>
        <family val="2"/>
      </rPr>
      <t>teplotu</t>
    </r>
    <r>
      <rPr>
        <b/>
        <i/>
        <sz val="14"/>
        <rFont val="Calibri"/>
        <family val="2"/>
      </rPr>
      <t xml:space="preserve"> na kolkárni a</t>
    </r>
    <r>
      <rPr>
        <b/>
        <i/>
        <sz val="14"/>
        <color indexed="10"/>
        <rFont val="Calibri"/>
        <family val="2"/>
      </rPr>
      <t xml:space="preserve"> počet</t>
    </r>
    <r>
      <rPr>
        <b/>
        <i/>
        <sz val="14"/>
        <rFont val="Calibri"/>
        <family val="2"/>
      </rPr>
      <t xml:space="preserve"> divákov</t>
    </r>
  </si>
  <si>
    <t>Čís.reg.peukazu</t>
  </si>
  <si>
    <t xml:space="preserve">Zápis </t>
  </si>
  <si>
    <t>stretnutia</t>
  </si>
  <si>
    <t>Platnosť kolaudačného protokolu do :</t>
  </si>
  <si>
    <t>Košútová Barbora</t>
  </si>
  <si>
    <r>
      <rPr>
        <b/>
        <i/>
        <sz val="12"/>
        <color indexed="8"/>
        <rFont val="Calibri"/>
        <family val="2"/>
      </rPr>
      <t>ver</t>
    </r>
    <r>
      <rPr>
        <b/>
        <i/>
        <sz val="12"/>
        <rFont val="Calibri"/>
        <family val="2"/>
      </rPr>
      <t>_</t>
    </r>
    <r>
      <rPr>
        <b/>
        <i/>
        <sz val="12"/>
        <color indexed="10"/>
        <rFont val="Calibri"/>
        <family val="2"/>
      </rPr>
      <t>07a</t>
    </r>
    <r>
      <rPr>
        <b/>
        <i/>
        <sz val="12"/>
        <rFont val="Calibri"/>
        <family val="2"/>
      </rPr>
      <t>_031016</t>
    </r>
  </si>
  <si>
    <t>0045</t>
  </si>
  <si>
    <t>Matyšek Michal</t>
  </si>
  <si>
    <t>Jediný Jakb - č.p. 0211131144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</si>
</sst>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"/>
    <numFmt numFmtId="166" formatCode="0&quot;.&quot;"/>
  </numFmts>
  <fonts count="248">
    <font>
      <sz val="9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9"/>
      <name val="Calibri"/>
      <family val="2"/>
    </font>
    <font>
      <b/>
      <i/>
      <sz val="16"/>
      <name val="Calibri"/>
      <family val="2"/>
    </font>
    <font>
      <b/>
      <sz val="12"/>
      <name val="Calibri"/>
      <family val="2"/>
    </font>
    <font>
      <b/>
      <i/>
      <sz val="9"/>
      <color indexed="10"/>
      <name val="Calibri"/>
      <family val="2"/>
    </font>
    <font>
      <b/>
      <i/>
      <u val="single"/>
      <sz val="16"/>
      <color indexed="10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6"/>
      <color indexed="12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sz val="10"/>
      <name val="Arial CE"/>
      <family val="2"/>
    </font>
    <font>
      <sz val="12"/>
      <name val="Arial CE"/>
      <family val="2"/>
    </font>
    <font>
      <sz val="11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i/>
      <sz val="10"/>
      <color indexed="10"/>
      <name val="Calibri"/>
      <family val="2"/>
    </font>
    <font>
      <sz val="10"/>
      <name val="Arial"/>
      <family val="2"/>
    </font>
    <font>
      <sz val="9"/>
      <name val="Arial CE"/>
      <family val="2"/>
    </font>
    <font>
      <sz val="14"/>
      <name val="Arial CE"/>
      <family val="2"/>
    </font>
    <font>
      <i/>
      <sz val="11"/>
      <name val="Calibri"/>
      <family val="2"/>
    </font>
    <font>
      <sz val="26"/>
      <name val="Arial"/>
      <family val="2"/>
    </font>
    <font>
      <i/>
      <sz val="10"/>
      <name val="Calibri"/>
      <family val="2"/>
    </font>
    <font>
      <b/>
      <i/>
      <sz val="16"/>
      <color indexed="10"/>
      <name val="Calibri"/>
      <family val="2"/>
    </font>
    <font>
      <b/>
      <i/>
      <sz val="16"/>
      <name val="Monotype Corsiva"/>
      <family val="4"/>
    </font>
    <font>
      <b/>
      <i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12"/>
      <name val="Calibri"/>
      <family val="2"/>
    </font>
    <font>
      <b/>
      <i/>
      <sz val="14"/>
      <name val="Calibri"/>
      <family val="2"/>
    </font>
    <font>
      <b/>
      <i/>
      <sz val="14"/>
      <color indexed="10"/>
      <name val="Calibri"/>
      <family val="2"/>
    </font>
    <font>
      <b/>
      <i/>
      <sz val="9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1"/>
      <name val="Calibri"/>
      <family val="2"/>
    </font>
    <font>
      <i/>
      <sz val="9"/>
      <color indexed="40"/>
      <name val="Calibri"/>
      <family val="2"/>
    </font>
    <font>
      <b/>
      <i/>
      <sz val="18"/>
      <color indexed="10"/>
      <name val="Calibri"/>
      <family val="2"/>
    </font>
    <font>
      <b/>
      <i/>
      <sz val="18"/>
      <color indexed="14"/>
      <name val="Calibri"/>
      <family val="2"/>
    </font>
    <font>
      <i/>
      <sz val="9"/>
      <color indexed="14"/>
      <name val="Calibri"/>
      <family val="2"/>
    </font>
    <font>
      <i/>
      <sz val="9"/>
      <color indexed="10"/>
      <name val="Calibri"/>
      <family val="2"/>
    </font>
    <font>
      <i/>
      <sz val="10"/>
      <color indexed="12"/>
      <name val="Calibri"/>
      <family val="2"/>
    </font>
    <font>
      <b/>
      <i/>
      <sz val="18"/>
      <color indexed="8"/>
      <name val="Calibri"/>
      <family val="2"/>
    </font>
    <font>
      <b/>
      <i/>
      <sz val="18"/>
      <color indexed="12"/>
      <name val="Calibri"/>
      <family val="2"/>
    </font>
    <font>
      <b/>
      <i/>
      <sz val="18"/>
      <color indexed="48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8"/>
      <color indexed="8"/>
      <name val="Calibri"/>
      <family val="2"/>
    </font>
    <font>
      <i/>
      <sz val="8"/>
      <color indexed="48"/>
      <name val="Calibri"/>
      <family val="2"/>
    </font>
    <font>
      <sz val="20"/>
      <name val="Arial CE"/>
      <family val="2"/>
    </font>
    <font>
      <b/>
      <i/>
      <sz val="20"/>
      <name val="Arial CE"/>
      <family val="0"/>
    </font>
    <font>
      <sz val="24"/>
      <name val="Arial CE"/>
      <family val="2"/>
    </font>
    <font>
      <b/>
      <i/>
      <sz val="24"/>
      <name val="Calibri"/>
      <family val="2"/>
    </font>
    <font>
      <b/>
      <i/>
      <sz val="10"/>
      <name val="Arial CE"/>
      <family val="0"/>
    </font>
    <font>
      <b/>
      <i/>
      <sz val="9"/>
      <color indexed="10"/>
      <name val="Arial"/>
      <family val="2"/>
    </font>
    <font>
      <i/>
      <sz val="9"/>
      <color indexed="40"/>
      <name val="Arial"/>
      <family val="2"/>
    </font>
    <font>
      <i/>
      <sz val="13"/>
      <name val="Arial"/>
      <family val="2"/>
    </font>
    <font>
      <b/>
      <i/>
      <sz val="16"/>
      <name val="Arial"/>
      <family val="2"/>
    </font>
    <font>
      <b/>
      <i/>
      <sz val="10"/>
      <color indexed="8"/>
      <name val="Calibri"/>
      <family val="2"/>
    </font>
    <font>
      <i/>
      <sz val="12"/>
      <color indexed="8"/>
      <name val="Calibri"/>
      <family val="2"/>
    </font>
    <font>
      <i/>
      <sz val="9"/>
      <color indexed="8"/>
      <name val="Calibri"/>
      <family val="2"/>
    </font>
    <font>
      <i/>
      <sz val="8"/>
      <name val="Calibri"/>
      <family val="2"/>
    </font>
    <font>
      <b/>
      <i/>
      <sz val="16"/>
      <color indexed="48"/>
      <name val="Calibri"/>
      <family val="2"/>
    </font>
    <font>
      <b/>
      <i/>
      <sz val="22"/>
      <name val="Calibri"/>
      <family val="2"/>
    </font>
    <font>
      <b/>
      <i/>
      <sz val="22"/>
      <color indexed="10"/>
      <name val="Calibri"/>
      <family val="2"/>
    </font>
    <font>
      <b/>
      <i/>
      <sz val="24"/>
      <color indexed="48"/>
      <name val="Calibri"/>
      <family val="2"/>
    </font>
    <font>
      <b/>
      <i/>
      <sz val="24"/>
      <color indexed="10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name val="Calibri"/>
      <family val="2"/>
    </font>
    <font>
      <sz val="9"/>
      <color indexed="62"/>
      <name val="Calibri"/>
      <family val="2"/>
    </font>
    <font>
      <sz val="9"/>
      <color indexed="10"/>
      <name val="Arial"/>
      <family val="2"/>
    </font>
    <font>
      <sz val="14"/>
      <name val="Calibri"/>
      <family val="2"/>
    </font>
    <font>
      <sz val="8"/>
      <name val="Calibri"/>
      <family val="2"/>
    </font>
    <font>
      <b/>
      <i/>
      <sz val="18"/>
      <color indexed="9"/>
      <name val="Calibri"/>
      <family val="2"/>
    </font>
    <font>
      <b/>
      <i/>
      <sz val="20"/>
      <color indexed="62"/>
      <name val="Calibri"/>
      <family val="2"/>
    </font>
    <font>
      <b/>
      <sz val="12"/>
      <color indexed="20"/>
      <name val="Calibri"/>
      <family val="2"/>
    </font>
    <font>
      <b/>
      <i/>
      <sz val="13"/>
      <name val="Calibri"/>
      <family val="2"/>
    </font>
    <font>
      <b/>
      <i/>
      <sz val="13"/>
      <color indexed="10"/>
      <name val="Calibri"/>
      <family val="2"/>
    </font>
    <font>
      <b/>
      <i/>
      <sz val="13"/>
      <color indexed="14"/>
      <name val="Calibri"/>
      <family val="2"/>
    </font>
    <font>
      <b/>
      <sz val="12"/>
      <color indexed="8"/>
      <name val="Calibri"/>
      <family val="2"/>
    </font>
    <font>
      <b/>
      <i/>
      <sz val="16"/>
      <color indexed="12"/>
      <name val="Calibri"/>
      <family val="2"/>
    </font>
    <font>
      <i/>
      <sz val="10"/>
      <color indexed="10"/>
      <name val="Calibri"/>
      <family val="2"/>
    </font>
    <font>
      <b/>
      <sz val="11"/>
      <color indexed="10"/>
      <name val="Calibri"/>
      <family val="2"/>
    </font>
    <font>
      <sz val="20"/>
      <name val="Calibri"/>
      <family val="2"/>
    </font>
    <font>
      <i/>
      <sz val="11"/>
      <color indexed="12"/>
      <name val="Calibri"/>
      <family val="2"/>
    </font>
    <font>
      <b/>
      <i/>
      <sz val="10"/>
      <name val="Calibri"/>
      <family val="2"/>
    </font>
    <font>
      <b/>
      <sz val="12"/>
      <color indexed="12"/>
      <name val="Calibri"/>
      <family val="2"/>
    </font>
    <font>
      <sz val="10"/>
      <color indexed="10"/>
      <name val="Arial CE"/>
      <family val="2"/>
    </font>
    <font>
      <b/>
      <i/>
      <sz val="9"/>
      <name val="Calibri"/>
      <family val="2"/>
    </font>
    <font>
      <b/>
      <i/>
      <sz val="12"/>
      <color indexed="12"/>
      <name val="Calibri"/>
      <family val="2"/>
    </font>
    <font>
      <b/>
      <i/>
      <sz val="20"/>
      <name val="Calibri"/>
      <family val="2"/>
    </font>
    <font>
      <b/>
      <sz val="14"/>
      <name val="Calibri"/>
      <family val="2"/>
    </font>
    <font>
      <b/>
      <sz val="14"/>
      <color indexed="60"/>
      <name val="Calibri"/>
      <family val="2"/>
    </font>
    <font>
      <b/>
      <i/>
      <sz val="12"/>
      <color indexed="60"/>
      <name val="Calibri"/>
      <family val="2"/>
    </font>
    <font>
      <b/>
      <sz val="24"/>
      <name val="Calibri"/>
      <family val="2"/>
    </font>
    <font>
      <b/>
      <i/>
      <sz val="8"/>
      <color indexed="8"/>
      <name val="Calibri"/>
      <family val="2"/>
    </font>
    <font>
      <i/>
      <sz val="8"/>
      <color indexed="40"/>
      <name val="Calibri"/>
      <family val="2"/>
    </font>
    <font>
      <i/>
      <sz val="12"/>
      <color indexed="10"/>
      <name val="Calibri"/>
      <family val="2"/>
    </font>
    <font>
      <b/>
      <sz val="26"/>
      <name val="Calibri"/>
      <family val="2"/>
    </font>
    <font>
      <b/>
      <u val="single"/>
      <sz val="18"/>
      <name val="Calibri"/>
      <family val="2"/>
    </font>
    <font>
      <b/>
      <u val="single"/>
      <sz val="12"/>
      <name val="Calibri"/>
      <family val="2"/>
    </font>
    <font>
      <b/>
      <i/>
      <sz val="10"/>
      <color indexed="12"/>
      <name val="Arial CE"/>
      <family val="0"/>
    </font>
    <font>
      <b/>
      <sz val="7"/>
      <color indexed="8"/>
      <name val="Arial CE"/>
      <family val="2"/>
    </font>
    <font>
      <b/>
      <sz val="14"/>
      <color indexed="8"/>
      <name val="Arial CE"/>
      <family val="2"/>
    </font>
    <font>
      <b/>
      <sz val="8"/>
      <color indexed="8"/>
      <name val="Arial CE"/>
      <family val="0"/>
    </font>
    <font>
      <b/>
      <sz val="16"/>
      <color indexed="8"/>
      <name val="Arial CE"/>
      <family val="0"/>
    </font>
    <font>
      <b/>
      <sz val="20"/>
      <name val="Calibri"/>
      <family val="2"/>
    </font>
    <font>
      <b/>
      <i/>
      <sz val="20"/>
      <color indexed="8"/>
      <name val="Calibri"/>
      <family val="2"/>
    </font>
    <font>
      <i/>
      <sz val="20"/>
      <color indexed="8"/>
      <name val="Calibri"/>
      <family val="2"/>
    </font>
    <font>
      <i/>
      <sz val="13"/>
      <name val="Calibri"/>
      <family val="2"/>
    </font>
    <font>
      <i/>
      <sz val="14"/>
      <color indexed="10"/>
      <name val="Calibri"/>
      <family val="2"/>
    </font>
    <font>
      <b/>
      <i/>
      <sz val="18"/>
      <name val="Calibri"/>
      <family val="2"/>
    </font>
    <font>
      <b/>
      <i/>
      <sz val="10"/>
      <color indexed="10"/>
      <name val="Arial CE"/>
      <family val="0"/>
    </font>
    <font>
      <b/>
      <i/>
      <sz val="20"/>
      <color indexed="12"/>
      <name val="Calibri"/>
      <family val="2"/>
    </font>
    <font>
      <b/>
      <i/>
      <sz val="13"/>
      <color indexed="12"/>
      <name val="Calibri"/>
      <family val="2"/>
    </font>
    <font>
      <i/>
      <sz val="14"/>
      <name val="Calibri"/>
      <family val="2"/>
    </font>
    <font>
      <b/>
      <i/>
      <sz val="18"/>
      <color indexed="17"/>
      <name val="Calibri"/>
      <family val="2"/>
    </font>
    <font>
      <b/>
      <i/>
      <sz val="18"/>
      <color indexed="20"/>
      <name val="Calibri"/>
      <family val="2"/>
    </font>
    <font>
      <i/>
      <sz val="8.5"/>
      <name val="Calibri"/>
      <family val="2"/>
    </font>
    <font>
      <b/>
      <i/>
      <sz val="9"/>
      <color indexed="40"/>
      <name val="Calibri"/>
      <family val="2"/>
    </font>
    <font>
      <b/>
      <sz val="11"/>
      <name val="Calibri"/>
      <family val="2"/>
    </font>
    <font>
      <b/>
      <i/>
      <sz val="14"/>
      <color indexed="30"/>
      <name val="Calibri"/>
      <family val="2"/>
    </font>
    <font>
      <b/>
      <i/>
      <sz val="28"/>
      <color indexed="40"/>
      <name val="Calibri"/>
      <family val="2"/>
    </font>
    <font>
      <b/>
      <i/>
      <sz val="26"/>
      <color indexed="30"/>
      <name val="Calibri"/>
      <family val="2"/>
    </font>
    <font>
      <b/>
      <i/>
      <sz val="12"/>
      <color indexed="30"/>
      <name val="Calibri"/>
      <family val="2"/>
    </font>
    <font>
      <b/>
      <i/>
      <sz val="20"/>
      <color indexed="48"/>
      <name val="Calibri"/>
      <family val="2"/>
    </font>
    <font>
      <b/>
      <sz val="16"/>
      <color indexed="30"/>
      <name val="Calibri"/>
      <family val="2"/>
    </font>
    <font>
      <i/>
      <sz val="9"/>
      <color indexed="10"/>
      <name val="Arial"/>
      <family val="2"/>
    </font>
    <font>
      <b/>
      <i/>
      <sz val="20"/>
      <color indexed="30"/>
      <name val="Calibri"/>
      <family val="2"/>
    </font>
    <font>
      <i/>
      <sz val="10"/>
      <color indexed="40"/>
      <name val="Calibri"/>
      <family val="2"/>
    </font>
    <font>
      <b/>
      <i/>
      <sz val="22"/>
      <color indexed="8"/>
      <name val="Calibri"/>
      <family val="2"/>
    </font>
    <font>
      <b/>
      <i/>
      <sz val="24"/>
      <color indexed="8"/>
      <name val="Calibri"/>
      <family val="2"/>
    </font>
    <font>
      <b/>
      <i/>
      <sz val="28"/>
      <name val="Calibri"/>
      <family val="2"/>
    </font>
    <font>
      <i/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8" tint="-0.24997000396251678"/>
      <name val="Calibri"/>
      <family val="2"/>
    </font>
    <font>
      <sz val="9"/>
      <color rgb="FFFF0000"/>
      <name val="Arial"/>
      <family val="2"/>
    </font>
    <font>
      <i/>
      <sz val="9"/>
      <color rgb="FF00B0F0"/>
      <name val="Calibri"/>
      <family val="2"/>
    </font>
    <font>
      <b/>
      <i/>
      <sz val="18"/>
      <color theme="0"/>
      <name val="Calibri"/>
      <family val="2"/>
    </font>
    <font>
      <b/>
      <i/>
      <sz val="20"/>
      <color theme="8" tint="-0.24997000396251678"/>
      <name val="Calibri"/>
      <family val="2"/>
    </font>
    <font>
      <b/>
      <sz val="12"/>
      <color rgb="FF990099"/>
      <name val="Calibri"/>
      <family val="2"/>
    </font>
    <font>
      <b/>
      <i/>
      <sz val="13"/>
      <color rgb="FFFF0000"/>
      <name val="Calibri"/>
      <family val="2"/>
    </font>
    <font>
      <b/>
      <i/>
      <sz val="13"/>
      <color rgb="FFB343FF"/>
      <name val="Calibri"/>
      <family val="2"/>
    </font>
    <font>
      <b/>
      <i/>
      <sz val="16"/>
      <color theme="1"/>
      <name val="Calibri"/>
      <family val="2"/>
    </font>
    <font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6"/>
      <color rgb="FF0000FF"/>
      <name val="Calibri"/>
      <family val="2"/>
    </font>
    <font>
      <i/>
      <sz val="8"/>
      <color theme="1"/>
      <name val="Calibri"/>
      <family val="2"/>
    </font>
    <font>
      <i/>
      <sz val="10"/>
      <color rgb="FF0000FF"/>
      <name val="Calibri"/>
      <family val="2"/>
    </font>
    <font>
      <i/>
      <sz val="10"/>
      <color rgb="FFFF0000"/>
      <name val="Calibri"/>
      <family val="2"/>
    </font>
    <font>
      <b/>
      <sz val="11"/>
      <color rgb="FFFF0000"/>
      <name val="Calibri"/>
      <family val="2"/>
    </font>
    <font>
      <i/>
      <sz val="11"/>
      <color rgb="FF0000CC"/>
      <name val="Calibri"/>
      <family val="2"/>
    </font>
    <font>
      <b/>
      <sz val="12"/>
      <color rgb="FFFF0000"/>
      <name val="Calibri"/>
      <family val="2"/>
    </font>
    <font>
      <b/>
      <sz val="12"/>
      <color rgb="FF0000FF"/>
      <name val="Calibri"/>
      <family val="2"/>
    </font>
    <font>
      <sz val="10"/>
      <color rgb="FFFF0000"/>
      <name val="Arial CE"/>
      <family val="2"/>
    </font>
    <font>
      <b/>
      <i/>
      <sz val="12"/>
      <color rgb="FF0000FF"/>
      <name val="Calibri"/>
      <family val="2"/>
    </font>
    <font>
      <b/>
      <sz val="14"/>
      <color rgb="FFC00000"/>
      <name val="Calibri"/>
      <family val="2"/>
    </font>
    <font>
      <b/>
      <i/>
      <sz val="12"/>
      <color rgb="FFC00000"/>
      <name val="Calibri"/>
      <family val="2"/>
    </font>
    <font>
      <b/>
      <i/>
      <sz val="9"/>
      <color theme="1"/>
      <name val="Calibri"/>
      <family val="2"/>
    </font>
    <font>
      <b/>
      <i/>
      <sz val="8"/>
      <color theme="1"/>
      <name val="Calibri"/>
      <family val="2"/>
    </font>
    <font>
      <i/>
      <sz val="9"/>
      <color theme="1"/>
      <name val="Calibri"/>
      <family val="2"/>
    </font>
    <font>
      <i/>
      <sz val="8"/>
      <color rgb="FF00B0F0"/>
      <name val="Calibri"/>
      <family val="2"/>
    </font>
    <font>
      <i/>
      <sz val="12"/>
      <color rgb="FFFF0000"/>
      <name val="Calibri"/>
      <family val="2"/>
    </font>
    <font>
      <b/>
      <i/>
      <u val="single"/>
      <sz val="16"/>
      <color theme="1"/>
      <name val="Calibri"/>
      <family val="2"/>
    </font>
    <font>
      <b/>
      <i/>
      <sz val="10"/>
      <color rgb="FF0000FF"/>
      <name val="Arial CE"/>
      <family val="0"/>
    </font>
    <font>
      <b/>
      <sz val="7"/>
      <color theme="1"/>
      <name val="Arial CE"/>
      <family val="2"/>
    </font>
    <font>
      <b/>
      <sz val="14"/>
      <color theme="1"/>
      <name val="Arial CE"/>
      <family val="2"/>
    </font>
    <font>
      <b/>
      <sz val="8"/>
      <color theme="1"/>
      <name val="Arial CE"/>
      <family val="0"/>
    </font>
    <font>
      <b/>
      <sz val="16"/>
      <color theme="1"/>
      <name val="Arial CE"/>
      <family val="0"/>
    </font>
    <font>
      <b/>
      <i/>
      <sz val="20"/>
      <color theme="1"/>
      <name val="Calibri"/>
      <family val="2"/>
    </font>
    <font>
      <i/>
      <sz val="20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6"/>
      <color rgb="FF0066FF"/>
      <name val="Calibri"/>
      <family val="2"/>
    </font>
    <font>
      <i/>
      <sz val="14"/>
      <color rgb="FFFF0000"/>
      <name val="Calibri"/>
      <family val="2"/>
    </font>
    <font>
      <b/>
      <i/>
      <sz val="14"/>
      <color rgb="FF0000FF"/>
      <name val="Calibri"/>
      <family val="2"/>
    </font>
    <font>
      <b/>
      <i/>
      <sz val="14"/>
      <color rgb="FF0066FF"/>
      <name val="Calibri"/>
      <family val="2"/>
    </font>
    <font>
      <b/>
      <i/>
      <sz val="18"/>
      <color rgb="FFA50021"/>
      <name val="Calibri"/>
      <family val="2"/>
    </font>
    <font>
      <i/>
      <sz val="10"/>
      <color theme="1"/>
      <name val="Calibri"/>
      <family val="2"/>
    </font>
    <font>
      <b/>
      <i/>
      <sz val="18"/>
      <color rgb="FF00B050"/>
      <name val="Calibri"/>
      <family val="2"/>
    </font>
    <font>
      <b/>
      <i/>
      <sz val="13"/>
      <color rgb="FF0066FF"/>
      <name val="Calibri"/>
      <family val="2"/>
    </font>
    <font>
      <b/>
      <i/>
      <sz val="18"/>
      <color theme="1"/>
      <name val="Calibri"/>
      <family val="2"/>
    </font>
    <font>
      <b/>
      <i/>
      <sz val="18"/>
      <color rgb="FFFF0000"/>
      <name val="Calibri"/>
      <family val="2"/>
    </font>
    <font>
      <b/>
      <i/>
      <sz val="16"/>
      <color rgb="FFFF0000"/>
      <name val="Calibri"/>
      <family val="2"/>
    </font>
    <font>
      <b/>
      <i/>
      <sz val="10"/>
      <color rgb="FFFF0000"/>
      <name val="Arial CE"/>
      <family val="0"/>
    </font>
    <font>
      <b/>
      <i/>
      <sz val="20"/>
      <color rgb="FF0000FF"/>
      <name val="Calibri"/>
      <family val="2"/>
    </font>
    <font>
      <i/>
      <sz val="9"/>
      <color rgb="FF00B0F0"/>
      <name val="Arial"/>
      <family val="2"/>
    </font>
    <font>
      <i/>
      <sz val="10"/>
      <color rgb="FF00B0F0"/>
      <name val="Calibri"/>
      <family val="2"/>
    </font>
    <font>
      <b/>
      <i/>
      <sz val="9"/>
      <color rgb="FF00B0F0"/>
      <name val="Calibri"/>
      <family val="2"/>
    </font>
    <font>
      <b/>
      <i/>
      <sz val="24"/>
      <color theme="1"/>
      <name val="Calibri"/>
      <family val="2"/>
    </font>
    <font>
      <i/>
      <sz val="9"/>
      <color rgb="FFFF0000"/>
      <name val="Arial"/>
      <family val="2"/>
    </font>
    <font>
      <b/>
      <i/>
      <sz val="22"/>
      <color theme="1"/>
      <name val="Calibri"/>
      <family val="2"/>
    </font>
    <font>
      <b/>
      <i/>
      <sz val="12"/>
      <color rgb="FF0070C0"/>
      <name val="Calibri"/>
      <family val="2"/>
    </font>
    <font>
      <b/>
      <i/>
      <sz val="18"/>
      <color rgb="FF3333FF"/>
      <name val="Calibri"/>
      <family val="2"/>
    </font>
    <font>
      <b/>
      <i/>
      <sz val="20"/>
      <color rgb="FF0070C0"/>
      <name val="Calibri"/>
      <family val="2"/>
    </font>
    <font>
      <b/>
      <i/>
      <sz val="20"/>
      <color rgb="FF3333FF"/>
      <name val="Calibri"/>
      <family val="2"/>
    </font>
    <font>
      <b/>
      <i/>
      <sz val="14"/>
      <color rgb="FF0070C0"/>
      <name val="Calibri"/>
      <family val="2"/>
    </font>
    <font>
      <b/>
      <sz val="16"/>
      <color rgb="FF0070C0"/>
      <name val="Calibri"/>
      <family val="2"/>
    </font>
    <font>
      <b/>
      <i/>
      <sz val="26"/>
      <color rgb="FF0070C0"/>
      <name val="Calibri"/>
      <family val="2"/>
    </font>
    <font>
      <b/>
      <i/>
      <sz val="28"/>
      <color rgb="FF00B0F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F4E4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ECE97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BD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0E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1E1"/>
        <bgColor indexed="64"/>
      </patternFill>
    </fill>
  </fills>
  <borders count="1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/>
    </border>
    <border>
      <left/>
      <right style="double"/>
      <top/>
      <bottom/>
    </border>
    <border>
      <left/>
      <right style="dotted"/>
      <top/>
      <bottom/>
    </border>
    <border>
      <left/>
      <right/>
      <top style="dashed"/>
      <bottom style="dashed"/>
    </border>
    <border>
      <left/>
      <right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dashed"/>
      <right style="dashed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dashed"/>
      <right style="dashed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hair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hair"/>
      <right style="medium"/>
      <top style="medium"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dashed"/>
      <right style="dashed"/>
      <top/>
      <bottom/>
    </border>
    <border>
      <left style="thin"/>
      <right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thin"/>
      <bottom style="medium"/>
    </border>
    <border>
      <left/>
      <right/>
      <top style="thin"/>
      <bottom style="medium"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thin"/>
    </border>
    <border>
      <left style="dashed"/>
      <right style="dashed"/>
      <top style="dashed"/>
      <bottom/>
    </border>
    <border>
      <left/>
      <right style="dashed"/>
      <top style="thin"/>
      <bottom style="medium"/>
    </border>
    <border>
      <left style="dashed"/>
      <right style="dashed"/>
      <top style="thin"/>
      <bottom/>
    </border>
    <border>
      <left/>
      <right/>
      <top style="dashed"/>
      <bottom style="thin"/>
    </border>
    <border>
      <left style="thin"/>
      <right style="dashed"/>
      <top style="thin"/>
      <bottom style="medium"/>
    </border>
    <border>
      <left/>
      <right/>
      <top style="dashed"/>
      <bottom/>
    </border>
    <border>
      <left style="dashed"/>
      <right/>
      <top/>
      <bottom/>
    </border>
    <border>
      <left style="dashed"/>
      <right/>
      <top style="dashed"/>
      <bottom style="dashed"/>
    </border>
    <border>
      <left style="medium"/>
      <right/>
      <top style="dashed"/>
      <bottom style="thin"/>
    </border>
    <border>
      <left style="thin"/>
      <right/>
      <top style="dashed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thin"/>
    </border>
    <border>
      <left style="thin">
        <color indexed="8"/>
      </left>
      <right/>
      <top/>
      <bottom/>
    </border>
    <border>
      <left/>
      <right/>
      <top style="dotted"/>
      <bottom/>
    </border>
    <border>
      <left style="thin">
        <color indexed="8"/>
      </left>
      <right/>
      <top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/>
      <right/>
      <top/>
      <bottom style="hair"/>
    </border>
    <border>
      <left style="thin">
        <color indexed="8"/>
      </left>
      <right/>
      <top style="dotted"/>
      <bottom style="dotted"/>
    </border>
    <border>
      <left style="dotted"/>
      <right/>
      <top/>
      <bottom/>
    </border>
    <border>
      <left style="dotted"/>
      <right style="dotted"/>
      <top/>
      <bottom/>
    </border>
    <border>
      <left style="thin">
        <color indexed="8"/>
      </left>
      <right/>
      <top style="dotted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dotted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medium"/>
      <bottom/>
    </border>
    <border>
      <left style="medium"/>
      <right style="hair"/>
      <top style="medium"/>
      <bottom/>
    </border>
    <border>
      <left/>
      <right/>
      <top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hair"/>
      <right style="hair"/>
      <top style="medium"/>
      <bottom style="medium"/>
    </border>
    <border>
      <left/>
      <right style="thin"/>
      <top style="thin"/>
      <bottom/>
    </border>
    <border>
      <left/>
      <right/>
      <top style="thin"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dotted"/>
      <bottom style="dotted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 style="dashed"/>
      <right style="thin"/>
      <top style="medium"/>
      <bottom/>
    </border>
    <border>
      <left style="dashed"/>
      <right style="thin"/>
      <top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medium"/>
      <right style="dashed"/>
      <top style="medium"/>
      <bottom/>
    </border>
    <border>
      <left style="medium"/>
      <right style="dashed"/>
      <top/>
      <bottom style="medium"/>
    </border>
    <border>
      <left style="dashed"/>
      <right style="dashed"/>
      <top style="medium"/>
      <bottom/>
    </border>
    <border>
      <left style="dashed"/>
      <right style="dashed"/>
      <top/>
      <bottom style="medium"/>
    </border>
    <border>
      <left style="medium"/>
      <right style="medium"/>
      <top/>
      <bottom style="thin"/>
    </border>
    <border>
      <left/>
      <right style="thin"/>
      <top style="thin"/>
      <bottom style="medium"/>
    </border>
    <border>
      <left/>
      <right style="medium"/>
      <top style="medium"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/>
      <right style="dashed"/>
      <top/>
      <bottom/>
    </border>
    <border>
      <left style="dashed"/>
      <right/>
      <top style="dashed"/>
      <bottom style="thin"/>
    </border>
    <border>
      <left/>
      <right style="dashed"/>
      <top style="dashed"/>
      <bottom style="thin"/>
    </border>
    <border>
      <left style="dashed"/>
      <right/>
      <top/>
      <bottom style="medium"/>
    </border>
    <border>
      <left/>
      <right style="dashed"/>
      <top/>
      <bottom style="medium"/>
    </border>
    <border>
      <left style="dashed"/>
      <right/>
      <top style="thin"/>
      <bottom/>
    </border>
    <border>
      <left/>
      <right style="dashed"/>
      <top style="thin"/>
      <bottom/>
    </border>
    <border>
      <left/>
      <right style="thin"/>
      <top style="dashed"/>
      <bottom style="thin"/>
    </border>
    <border>
      <left/>
      <right style="medium"/>
      <top style="dashed"/>
      <bottom style="thin"/>
    </border>
    <border>
      <left style="dashed"/>
      <right/>
      <top style="dashed"/>
      <bottom/>
    </border>
    <border>
      <left/>
      <right style="thin"/>
      <top style="dashed"/>
      <bottom/>
    </border>
    <border>
      <left style="dashed"/>
      <right/>
      <top style="thin"/>
      <bottom style="medium"/>
    </border>
    <border>
      <left style="dashed"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medium"/>
      <bottom style="dashed"/>
    </border>
    <border>
      <left/>
      <right/>
      <top style="medium"/>
      <bottom style="dashed"/>
    </border>
    <border>
      <left/>
      <right style="thin"/>
      <top style="medium"/>
      <bottom style="dashed"/>
    </border>
    <border>
      <left/>
      <right style="thin"/>
      <top style="dashed"/>
      <bottom style="dashed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dotted"/>
      <bottom style="thin"/>
    </border>
    <border>
      <left style="thin">
        <color indexed="8"/>
      </left>
      <right/>
      <top/>
      <bottom style="hair"/>
    </border>
    <border>
      <left/>
      <right style="thin"/>
      <top/>
      <bottom style="hair"/>
    </border>
    <border>
      <left style="thin">
        <color indexed="8"/>
      </left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/>
      <top/>
      <bottom style="thin"/>
    </border>
    <border>
      <left style="thin">
        <color indexed="8"/>
      </left>
      <right/>
      <top style="thin"/>
      <bottom/>
    </border>
    <border>
      <left/>
      <right style="dotted"/>
      <top style="dotted"/>
      <bottom style="dotted"/>
    </border>
    <border>
      <left/>
      <right style="thin"/>
      <top style="dotted"/>
      <bottom style="dotted"/>
    </border>
    <border>
      <left style="dotted"/>
      <right/>
      <top style="dotted"/>
      <bottom style="thin"/>
    </border>
    <border>
      <left/>
      <right style="dotted"/>
      <top style="dotted"/>
      <bottom style="thin"/>
    </border>
    <border>
      <left/>
      <right/>
      <top style="thin"/>
      <bottom style="hair"/>
    </border>
    <border>
      <left style="thin"/>
      <right/>
      <top style="hair"/>
      <bottom style="hair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5" fillId="2" borderId="0" applyNumberFormat="0" applyBorder="0" applyAlignment="0" applyProtection="0"/>
    <xf numFmtId="0" fontId="165" fillId="3" borderId="0" applyNumberFormat="0" applyBorder="0" applyAlignment="0" applyProtection="0"/>
    <xf numFmtId="0" fontId="165" fillId="4" borderId="0" applyNumberFormat="0" applyBorder="0" applyAlignment="0" applyProtection="0"/>
    <xf numFmtId="0" fontId="165" fillId="5" borderId="0" applyNumberFormat="0" applyBorder="0" applyAlignment="0" applyProtection="0"/>
    <xf numFmtId="0" fontId="165" fillId="6" borderId="0" applyNumberFormat="0" applyBorder="0" applyAlignment="0" applyProtection="0"/>
    <xf numFmtId="0" fontId="165" fillId="7" borderId="0" applyNumberFormat="0" applyBorder="0" applyAlignment="0" applyProtection="0"/>
    <xf numFmtId="0" fontId="165" fillId="8" borderId="0" applyNumberFormat="0" applyBorder="0" applyAlignment="0" applyProtection="0"/>
    <xf numFmtId="0" fontId="165" fillId="9" borderId="0" applyNumberFormat="0" applyBorder="0" applyAlignment="0" applyProtection="0"/>
    <xf numFmtId="0" fontId="165" fillId="10" borderId="0" applyNumberFormat="0" applyBorder="0" applyAlignment="0" applyProtection="0"/>
    <xf numFmtId="0" fontId="165" fillId="11" borderId="0" applyNumberFormat="0" applyBorder="0" applyAlignment="0" applyProtection="0"/>
    <xf numFmtId="0" fontId="165" fillId="12" borderId="0" applyNumberFormat="0" applyBorder="0" applyAlignment="0" applyProtection="0"/>
    <xf numFmtId="0" fontId="165" fillId="13" borderId="0" applyNumberFormat="0" applyBorder="0" applyAlignment="0" applyProtection="0"/>
    <xf numFmtId="0" fontId="166" fillId="14" borderId="0" applyNumberFormat="0" applyBorder="0" applyAlignment="0" applyProtection="0"/>
    <xf numFmtId="0" fontId="166" fillId="15" borderId="0" applyNumberFormat="0" applyBorder="0" applyAlignment="0" applyProtection="0"/>
    <xf numFmtId="0" fontId="166" fillId="16" borderId="0" applyNumberFormat="0" applyBorder="0" applyAlignment="0" applyProtection="0"/>
    <xf numFmtId="0" fontId="166" fillId="17" borderId="0" applyNumberFormat="0" applyBorder="0" applyAlignment="0" applyProtection="0"/>
    <xf numFmtId="0" fontId="166" fillId="18" borderId="0" applyNumberFormat="0" applyBorder="0" applyAlignment="0" applyProtection="0"/>
    <xf numFmtId="0" fontId="16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7" fillId="20" borderId="0" applyNumberFormat="0" applyBorder="0" applyAlignment="0" applyProtection="0"/>
    <xf numFmtId="0" fontId="16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9" fillId="0" borderId="2" applyNumberFormat="0" applyFill="0" applyAlignment="0" applyProtection="0"/>
    <xf numFmtId="0" fontId="170" fillId="0" borderId="3" applyNumberFormat="0" applyFill="0" applyAlignment="0" applyProtection="0"/>
    <xf numFmtId="0" fontId="171" fillId="0" borderId="4" applyNumberFormat="0" applyFill="0" applyAlignment="0" applyProtection="0"/>
    <xf numFmtId="0" fontId="171" fillId="0" borderId="0" applyNumberFormat="0" applyFill="0" applyBorder="0" applyAlignment="0" applyProtection="0"/>
    <xf numFmtId="0" fontId="17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65" fillId="0" borderId="0">
      <alignment/>
      <protection/>
    </xf>
    <xf numFmtId="0" fontId="20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13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173" fillId="0" borderId="6" applyNumberFormat="0" applyFill="0" applyAlignment="0" applyProtection="0"/>
    <xf numFmtId="0" fontId="174" fillId="0" borderId="7" applyNumberFormat="0" applyFill="0" applyAlignment="0" applyProtection="0"/>
    <xf numFmtId="0" fontId="2" fillId="0" borderId="0">
      <alignment/>
      <protection/>
    </xf>
    <xf numFmtId="0" fontId="175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7" fillId="24" borderId="8" applyNumberFormat="0" applyAlignment="0" applyProtection="0"/>
    <xf numFmtId="0" fontId="178" fillId="25" borderId="8" applyNumberFormat="0" applyAlignment="0" applyProtection="0"/>
    <xf numFmtId="0" fontId="179" fillId="25" borderId="9" applyNumberFormat="0" applyAlignment="0" applyProtection="0"/>
    <xf numFmtId="0" fontId="180" fillId="0" borderId="0" applyNumberFormat="0" applyFill="0" applyBorder="0" applyAlignment="0" applyProtection="0"/>
    <xf numFmtId="0" fontId="181" fillId="26" borderId="0" applyNumberFormat="0" applyBorder="0" applyAlignment="0" applyProtection="0"/>
    <xf numFmtId="0" fontId="166" fillId="27" borderId="0" applyNumberFormat="0" applyBorder="0" applyAlignment="0" applyProtection="0"/>
    <xf numFmtId="0" fontId="166" fillId="28" borderId="0" applyNumberFormat="0" applyBorder="0" applyAlignment="0" applyProtection="0"/>
    <xf numFmtId="0" fontId="166" fillId="29" borderId="0" applyNumberFormat="0" applyBorder="0" applyAlignment="0" applyProtection="0"/>
    <xf numFmtId="0" fontId="166" fillId="30" borderId="0" applyNumberFormat="0" applyBorder="0" applyAlignment="0" applyProtection="0"/>
    <xf numFmtId="0" fontId="166" fillId="31" borderId="0" applyNumberFormat="0" applyBorder="0" applyAlignment="0" applyProtection="0"/>
    <xf numFmtId="0" fontId="166" fillId="32" borderId="0" applyNumberFormat="0" applyBorder="0" applyAlignment="0" applyProtection="0"/>
  </cellStyleXfs>
  <cellXfs count="1019">
    <xf numFmtId="0" fontId="0" fillId="0" borderId="0" xfId="0" applyAlignment="1">
      <alignment/>
    </xf>
    <xf numFmtId="0" fontId="98" fillId="0" borderId="0" xfId="0" applyFont="1" applyAlignment="1">
      <alignment/>
    </xf>
    <xf numFmtId="0" fontId="98" fillId="0" borderId="0" xfId="0" applyFont="1" applyAlignment="1">
      <alignment horizontal="center"/>
    </xf>
    <xf numFmtId="0" fontId="98" fillId="0" borderId="0" xfId="0" applyFont="1" applyBorder="1" applyAlignment="1">
      <alignment horizontal="center"/>
    </xf>
    <xf numFmtId="0" fontId="18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45" applyFont="1">
      <alignment/>
      <protection/>
    </xf>
    <xf numFmtId="0" fontId="0" fillId="0" borderId="0" xfId="0" applyAlignment="1">
      <alignment horizontal="center"/>
    </xf>
    <xf numFmtId="0" fontId="14" fillId="0" borderId="0" xfId="45" applyFont="1">
      <alignment/>
      <protection/>
    </xf>
    <xf numFmtId="0" fontId="16" fillId="0" borderId="0" xfId="45" applyFont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3" fillId="0" borderId="0" xfId="45">
      <alignment/>
      <protection/>
    </xf>
    <xf numFmtId="0" fontId="17" fillId="0" borderId="0" xfId="45" applyFont="1">
      <alignment/>
      <protection/>
    </xf>
    <xf numFmtId="0" fontId="16" fillId="0" borderId="0" xfId="45" applyFont="1" applyAlignment="1">
      <alignment vertical="center"/>
      <protection/>
    </xf>
    <xf numFmtId="0" fontId="16" fillId="0" borderId="0" xfId="45" applyFont="1" applyAlignment="1">
      <alignment/>
      <protection/>
    </xf>
    <xf numFmtId="0" fontId="98" fillId="0" borderId="0" xfId="0" applyFont="1" applyBorder="1" applyAlignment="1">
      <alignment/>
    </xf>
    <xf numFmtId="0" fontId="35" fillId="0" borderId="0" xfId="0" applyFont="1" applyBorder="1" applyAlignment="1" applyProtection="1">
      <alignment vertical="center" shrinkToFit="1"/>
      <protection locked="0"/>
    </xf>
    <xf numFmtId="0" fontId="183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83" fillId="33" borderId="15" xfId="0" applyFont="1" applyFill="1" applyBorder="1" applyAlignment="1">
      <alignment/>
    </xf>
    <xf numFmtId="0" fontId="183" fillId="33" borderId="16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3" fillId="35" borderId="0" xfId="0" applyFont="1" applyFill="1" applyAlignment="1">
      <alignment/>
    </xf>
    <xf numFmtId="0" fontId="9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20" fillId="0" borderId="0" xfId="49" applyFont="1" applyBorder="1">
      <alignment/>
      <protection/>
    </xf>
    <xf numFmtId="0" fontId="20" fillId="0" borderId="20" xfId="49" applyFont="1" applyBorder="1">
      <alignment/>
      <protection/>
    </xf>
    <xf numFmtId="0" fontId="20" fillId="0" borderId="0" xfId="55" applyFont="1">
      <alignment/>
      <protection/>
    </xf>
    <xf numFmtId="0" fontId="23" fillId="0" borderId="0" xfId="49" applyFont="1" applyBorder="1" applyAlignment="1">
      <alignment horizontal="center" vertical="center"/>
      <protection/>
    </xf>
    <xf numFmtId="0" fontId="21" fillId="0" borderId="21" xfId="49" applyFont="1" applyBorder="1">
      <alignment/>
      <protection/>
    </xf>
    <xf numFmtId="0" fontId="98" fillId="0" borderId="0" xfId="49" applyFont="1" applyBorder="1">
      <alignment/>
      <protection/>
    </xf>
    <xf numFmtId="0" fontId="21" fillId="0" borderId="0" xfId="49" applyFont="1" applyBorder="1">
      <alignment/>
      <protection/>
    </xf>
    <xf numFmtId="0" fontId="101" fillId="0" borderId="22" xfId="49" applyFont="1" applyBorder="1">
      <alignment/>
      <protection/>
    </xf>
    <xf numFmtId="0" fontId="101" fillId="0" borderId="0" xfId="49" applyFont="1" applyBorder="1">
      <alignment/>
      <protection/>
    </xf>
    <xf numFmtId="0" fontId="15" fillId="0" borderId="0" xfId="49" applyFont="1" applyBorder="1" applyAlignment="1">
      <alignment horizontal="center"/>
      <protection/>
    </xf>
    <xf numFmtId="0" fontId="98" fillId="0" borderId="22" xfId="49" applyFont="1" applyBorder="1">
      <alignment/>
      <protection/>
    </xf>
    <xf numFmtId="0" fontId="16" fillId="0" borderId="0" xfId="49" applyFont="1" applyBorder="1">
      <alignment/>
      <protection/>
    </xf>
    <xf numFmtId="0" fontId="21" fillId="0" borderId="22" xfId="49" applyFont="1" applyBorder="1">
      <alignment/>
      <protection/>
    </xf>
    <xf numFmtId="0" fontId="20" fillId="0" borderId="0" xfId="47" applyFont="1">
      <alignment/>
      <protection/>
    </xf>
    <xf numFmtId="0" fontId="98" fillId="0" borderId="23" xfId="49" applyFont="1" applyBorder="1">
      <alignment/>
      <protection/>
    </xf>
    <xf numFmtId="0" fontId="21" fillId="0" borderId="23" xfId="49" applyFont="1" applyBorder="1">
      <alignment/>
      <protection/>
    </xf>
    <xf numFmtId="0" fontId="39" fillId="0" borderId="0" xfId="49" applyFont="1" applyBorder="1">
      <alignment/>
      <protection/>
    </xf>
    <xf numFmtId="0" fontId="16" fillId="0" borderId="0" xfId="47" applyFont="1" applyBorder="1">
      <alignment/>
      <protection/>
    </xf>
    <xf numFmtId="0" fontId="20" fillId="0" borderId="0" xfId="47" applyFont="1" applyBorder="1">
      <alignment/>
      <protection/>
    </xf>
    <xf numFmtId="0" fontId="21" fillId="0" borderId="24" xfId="49" applyFont="1" applyBorder="1">
      <alignment/>
      <protection/>
    </xf>
    <xf numFmtId="0" fontId="20" fillId="0" borderId="24" xfId="49" applyFont="1" applyBorder="1">
      <alignment/>
      <protection/>
    </xf>
    <xf numFmtId="0" fontId="24" fillId="0" borderId="0" xfId="49" applyFont="1" applyBorder="1">
      <alignment/>
      <protection/>
    </xf>
    <xf numFmtId="0" fontId="24" fillId="0" borderId="20" xfId="49" applyFont="1" applyBorder="1">
      <alignment/>
      <protection/>
    </xf>
    <xf numFmtId="0" fontId="102" fillId="0" borderId="0" xfId="49" applyFont="1" applyBorder="1">
      <alignment/>
      <protection/>
    </xf>
    <xf numFmtId="0" fontId="165" fillId="0" borderId="25" xfId="53" applyBorder="1">
      <alignment/>
      <protection/>
    </xf>
    <xf numFmtId="0" fontId="165" fillId="0" borderId="26" xfId="53" applyBorder="1">
      <alignment/>
      <protection/>
    </xf>
    <xf numFmtId="0" fontId="165" fillId="0" borderId="25" xfId="53" applyBorder="1" applyAlignment="1">
      <alignment/>
      <protection/>
    </xf>
    <xf numFmtId="0" fontId="165" fillId="0" borderId="26" xfId="53" applyBorder="1" applyAlignment="1">
      <alignment/>
      <protection/>
    </xf>
    <xf numFmtId="0" fontId="16" fillId="0" borderId="24" xfId="49" applyFont="1" applyBorder="1">
      <alignment/>
      <protection/>
    </xf>
    <xf numFmtId="0" fontId="98" fillId="0" borderId="0" xfId="0" applyFont="1" applyAlignment="1">
      <alignment vertical="center"/>
    </xf>
    <xf numFmtId="0" fontId="184" fillId="0" borderId="27" xfId="0" applyFont="1" applyBorder="1" applyAlignment="1">
      <alignment horizontal="center" vertical="center"/>
    </xf>
    <xf numFmtId="0" fontId="184" fillId="0" borderId="28" xfId="0" applyFont="1" applyBorder="1" applyAlignment="1">
      <alignment horizontal="center" vertical="center"/>
    </xf>
    <xf numFmtId="0" fontId="184" fillId="0" borderId="29" xfId="0" applyFont="1" applyBorder="1" applyAlignment="1">
      <alignment horizontal="center" vertical="center"/>
    </xf>
    <xf numFmtId="0" fontId="184" fillId="0" borderId="30" xfId="0" applyFont="1" applyBorder="1" applyAlignment="1">
      <alignment horizontal="center" vertical="center"/>
    </xf>
    <xf numFmtId="0" fontId="184" fillId="0" borderId="31" xfId="0" applyFont="1" applyBorder="1" applyAlignment="1">
      <alignment horizontal="center" vertical="center"/>
    </xf>
    <xf numFmtId="0" fontId="184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5" fillId="36" borderId="0" xfId="0" applyFont="1" applyFill="1" applyBorder="1" applyAlignment="1">
      <alignment vertical="center"/>
    </xf>
    <xf numFmtId="0" fontId="1" fillId="0" borderId="0" xfId="47">
      <alignment/>
      <protection/>
    </xf>
    <xf numFmtId="0" fontId="1" fillId="0" borderId="0" xfId="47" applyBorder="1">
      <alignment/>
      <protection/>
    </xf>
    <xf numFmtId="0" fontId="13" fillId="0" borderId="0" xfId="45" applyFont="1" applyAlignment="1">
      <alignment/>
      <protection/>
    </xf>
    <xf numFmtId="0" fontId="13" fillId="0" borderId="0" xfId="45" applyFont="1" applyAlignment="1">
      <alignment vertical="center"/>
      <protection/>
    </xf>
    <xf numFmtId="0" fontId="4" fillId="0" borderId="0" xfId="0" applyFont="1" applyAlignment="1">
      <alignment vertical="center"/>
    </xf>
    <xf numFmtId="0" fontId="10" fillId="33" borderId="32" xfId="0" applyFont="1" applyFill="1" applyBorder="1" applyAlignment="1">
      <alignment horizontal="center" vertical="center"/>
    </xf>
    <xf numFmtId="0" fontId="182" fillId="0" borderId="11" xfId="0" applyFont="1" applyBorder="1" applyAlignment="1">
      <alignment/>
    </xf>
    <xf numFmtId="0" fontId="98" fillId="0" borderId="11" xfId="0" applyFont="1" applyBorder="1" applyAlignment="1">
      <alignment/>
    </xf>
    <xf numFmtId="0" fontId="80" fillId="37" borderId="0" xfId="45" applyFont="1" applyFill="1" applyBorder="1" applyAlignment="1">
      <alignment horizontal="center" vertical="center"/>
      <protection/>
    </xf>
    <xf numFmtId="0" fontId="184" fillId="0" borderId="31" xfId="0" applyFont="1" applyBorder="1" applyAlignment="1">
      <alignment horizontal="center" vertical="center"/>
    </xf>
    <xf numFmtId="0" fontId="3" fillId="35" borderId="0" xfId="0" applyFont="1" applyFill="1" applyAlignment="1">
      <alignment vertical="center"/>
    </xf>
    <xf numFmtId="0" fontId="0" fillId="33" borderId="33" xfId="0" applyFill="1" applyBorder="1" applyAlignment="1">
      <alignment/>
    </xf>
    <xf numFmtId="0" fontId="183" fillId="33" borderId="17" xfId="0" applyFont="1" applyFill="1" applyBorder="1" applyAlignment="1">
      <alignment/>
    </xf>
    <xf numFmtId="0" fontId="183" fillId="33" borderId="11" xfId="0" applyFont="1" applyFill="1" applyBorder="1" applyAlignment="1">
      <alignment/>
    </xf>
    <xf numFmtId="0" fontId="1" fillId="0" borderId="0" xfId="47" applyAlignment="1">
      <alignment horizontal="center"/>
      <protection/>
    </xf>
    <xf numFmtId="0" fontId="184" fillId="0" borderId="34" xfId="0" applyFont="1" applyBorder="1" applyAlignment="1">
      <alignment horizontal="center" vertical="center"/>
    </xf>
    <xf numFmtId="0" fontId="184" fillId="0" borderId="34" xfId="0" applyFont="1" applyFill="1" applyBorder="1" applyAlignment="1">
      <alignment horizontal="center" vertical="center"/>
    </xf>
    <xf numFmtId="0" fontId="186" fillId="0" borderId="0" xfId="0" applyFont="1" applyAlignment="1">
      <alignment vertical="center"/>
    </xf>
    <xf numFmtId="0" fontId="187" fillId="5" borderId="15" xfId="0" applyFont="1" applyFill="1" applyBorder="1" applyAlignment="1" applyProtection="1">
      <alignment horizontal="center" vertical="center"/>
      <protection locked="0"/>
    </xf>
    <xf numFmtId="0" fontId="106" fillId="35" borderId="18" xfId="0" applyFont="1" applyFill="1" applyBorder="1" applyAlignment="1">
      <alignment horizontal="right" vertical="center"/>
    </xf>
    <xf numFmtId="0" fontId="65" fillId="38" borderId="35" xfId="0" applyFont="1" applyFill="1" applyBorder="1" applyAlignment="1">
      <alignment horizontal="center" vertical="center"/>
    </xf>
    <xf numFmtId="0" fontId="188" fillId="38" borderId="36" xfId="0" applyFont="1" applyFill="1" applyBorder="1" applyAlignment="1">
      <alignment horizontal="center" vertical="center"/>
    </xf>
    <xf numFmtId="0" fontId="188" fillId="38" borderId="37" xfId="0" applyFont="1" applyFill="1" applyBorder="1" applyAlignment="1">
      <alignment horizontal="center" vertical="center"/>
    </xf>
    <xf numFmtId="0" fontId="65" fillId="38" borderId="38" xfId="0" applyFont="1" applyFill="1" applyBorder="1" applyAlignment="1">
      <alignment horizontal="center" vertical="center"/>
    </xf>
    <xf numFmtId="0" fontId="65" fillId="38" borderId="39" xfId="0" applyFont="1" applyFill="1" applyBorder="1" applyAlignment="1">
      <alignment horizontal="center" vertical="center"/>
    </xf>
    <xf numFmtId="0" fontId="189" fillId="38" borderId="36" xfId="0" applyFont="1" applyFill="1" applyBorder="1" applyAlignment="1">
      <alignment horizontal="center" vertical="center"/>
    </xf>
    <xf numFmtId="0" fontId="189" fillId="38" borderId="40" xfId="0" applyFont="1" applyFill="1" applyBorder="1" applyAlignment="1">
      <alignment horizontal="center" vertical="center"/>
    </xf>
    <xf numFmtId="0" fontId="98" fillId="0" borderId="0" xfId="0" applyFont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98" fillId="0" borderId="0" xfId="0" applyFont="1" applyFill="1" applyAlignment="1">
      <alignment horizontal="center"/>
    </xf>
    <xf numFmtId="0" fontId="101" fillId="0" borderId="41" xfId="0" applyFont="1" applyBorder="1" applyAlignment="1" applyProtection="1">
      <alignment horizontal="center" vertical="center"/>
      <protection locked="0"/>
    </xf>
    <xf numFmtId="0" fontId="101" fillId="0" borderId="41" xfId="0" applyNumberFormat="1" applyFont="1" applyBorder="1" applyAlignment="1" applyProtection="1">
      <alignment horizontal="center" vertical="center"/>
      <protection locked="0"/>
    </xf>
    <xf numFmtId="0" fontId="101" fillId="0" borderId="13" xfId="0" applyFont="1" applyBorder="1" applyAlignment="1" applyProtection="1">
      <alignment horizontal="center" vertical="center"/>
      <protection locked="0"/>
    </xf>
    <xf numFmtId="0" fontId="101" fillId="0" borderId="42" xfId="0" applyFont="1" applyBorder="1" applyAlignment="1" applyProtection="1">
      <alignment horizontal="center" vertical="center"/>
      <protection locked="0"/>
    </xf>
    <xf numFmtId="0" fontId="101" fillId="0" borderId="42" xfId="0" applyNumberFormat="1" applyFont="1" applyBorder="1" applyAlignment="1" applyProtection="1">
      <alignment horizontal="center" vertical="center"/>
      <protection locked="0"/>
    </xf>
    <xf numFmtId="0" fontId="101" fillId="0" borderId="14" xfId="0" applyFont="1" applyBorder="1" applyAlignment="1" applyProtection="1">
      <alignment horizontal="center" vertical="center"/>
      <protection locked="0"/>
    </xf>
    <xf numFmtId="0" fontId="101" fillId="0" borderId="43" xfId="0" applyFont="1" applyBorder="1" applyAlignment="1" applyProtection="1">
      <alignment horizontal="center" vertical="center"/>
      <protection locked="0"/>
    </xf>
    <xf numFmtId="0" fontId="98" fillId="0" borderId="0" xfId="0" applyFont="1" applyAlignment="1">
      <alignment horizontal="center"/>
    </xf>
    <xf numFmtId="0" fontId="165" fillId="0" borderId="0" xfId="52">
      <alignment/>
      <protection/>
    </xf>
    <xf numFmtId="0" fontId="174" fillId="0" borderId="0" xfId="52" applyFont="1" applyAlignment="1">
      <alignment vertical="center"/>
      <protection/>
    </xf>
    <xf numFmtId="0" fontId="165" fillId="0" borderId="0" xfId="52" applyAlignment="1">
      <alignment vertical="center"/>
      <protection/>
    </xf>
    <xf numFmtId="0" fontId="190" fillId="0" borderId="0" xfId="52" applyFont="1" applyAlignment="1">
      <alignment/>
      <protection/>
    </xf>
    <xf numFmtId="0" fontId="191" fillId="0" borderId="0" xfId="52" applyFont="1" applyAlignment="1">
      <alignment/>
      <protection/>
    </xf>
    <xf numFmtId="0" fontId="165" fillId="0" borderId="11" xfId="52" applyBorder="1">
      <alignment/>
      <protection/>
    </xf>
    <xf numFmtId="0" fontId="192" fillId="0" borderId="0" xfId="52" applyFont="1" applyAlignment="1">
      <alignment horizontal="center"/>
      <protection/>
    </xf>
    <xf numFmtId="0" fontId="192" fillId="0" borderId="15" xfId="52" applyFont="1" applyBorder="1" applyAlignment="1">
      <alignment horizontal="center"/>
      <protection/>
    </xf>
    <xf numFmtId="0" fontId="192" fillId="0" borderId="44" xfId="52" applyFont="1" applyBorder="1" applyAlignment="1">
      <alignment horizontal="center"/>
      <protection/>
    </xf>
    <xf numFmtId="0" fontId="192" fillId="0" borderId="45" xfId="52" applyFont="1" applyBorder="1" applyAlignment="1">
      <alignment horizontal="center"/>
      <protection/>
    </xf>
    <xf numFmtId="0" fontId="192" fillId="0" borderId="46" xfId="52" applyFont="1" applyBorder="1" applyAlignment="1">
      <alignment horizontal="center" vertical="center"/>
      <protection/>
    </xf>
    <xf numFmtId="0" fontId="165" fillId="0" borderId="47" xfId="52" applyBorder="1">
      <alignment/>
      <protection/>
    </xf>
    <xf numFmtId="0" fontId="165" fillId="0" borderId="13" xfId="52" applyBorder="1" applyAlignment="1">
      <alignment horizontal="center"/>
      <protection/>
    </xf>
    <xf numFmtId="0" fontId="192" fillId="0" borderId="48" xfId="52" applyFont="1" applyBorder="1" applyAlignment="1">
      <alignment horizontal="center" vertical="center"/>
      <protection/>
    </xf>
    <xf numFmtId="0" fontId="165" fillId="0" borderId="49" xfId="52" applyBorder="1">
      <alignment/>
      <protection/>
    </xf>
    <xf numFmtId="0" fontId="165" fillId="0" borderId="14" xfId="52" applyBorder="1" applyAlignment="1">
      <alignment horizontal="center"/>
      <protection/>
    </xf>
    <xf numFmtId="49" fontId="193" fillId="0" borderId="50" xfId="52" applyNumberFormat="1" applyFont="1" applyBorder="1" applyAlignment="1">
      <alignment horizontal="center" vertical="center"/>
      <protection/>
    </xf>
    <xf numFmtId="0" fontId="192" fillId="0" borderId="51" xfId="52" applyFont="1" applyBorder="1" applyAlignment="1">
      <alignment horizontal="center" vertical="center"/>
      <protection/>
    </xf>
    <xf numFmtId="0" fontId="165" fillId="0" borderId="52" xfId="52" applyBorder="1">
      <alignment/>
      <protection/>
    </xf>
    <xf numFmtId="0" fontId="165" fillId="0" borderId="16" xfId="52" applyBorder="1" applyAlignment="1">
      <alignment horizontal="center"/>
      <protection/>
    </xf>
    <xf numFmtId="0" fontId="192" fillId="0" borderId="53" xfId="52" applyFont="1" applyBorder="1" applyAlignment="1">
      <alignment horizontal="center"/>
      <protection/>
    </xf>
    <xf numFmtId="0" fontId="194" fillId="0" borderId="0" xfId="52" applyFont="1" applyAlignment="1">
      <alignment horizontal="center"/>
      <protection/>
    </xf>
    <xf numFmtId="0" fontId="165" fillId="0" borderId="54" xfId="52" applyBorder="1">
      <alignment/>
      <protection/>
    </xf>
    <xf numFmtId="0" fontId="192" fillId="0" borderId="55" xfId="50" applyFont="1" applyBorder="1" applyAlignment="1">
      <alignment horizontal="center" vertical="center"/>
      <protection/>
    </xf>
    <xf numFmtId="0" fontId="165" fillId="0" borderId="56" xfId="52" applyBorder="1">
      <alignment/>
      <protection/>
    </xf>
    <xf numFmtId="0" fontId="165" fillId="0" borderId="19" xfId="52" applyBorder="1" applyAlignment="1">
      <alignment horizontal="center"/>
      <protection/>
    </xf>
    <xf numFmtId="0" fontId="165" fillId="0" borderId="50" xfId="52" applyBorder="1">
      <alignment/>
      <protection/>
    </xf>
    <xf numFmtId="0" fontId="192" fillId="0" borderId="51" xfId="50" applyFont="1" applyBorder="1" applyAlignment="1">
      <alignment horizontal="center" vertical="center"/>
      <protection/>
    </xf>
    <xf numFmtId="0" fontId="165" fillId="0" borderId="57" xfId="52" applyBorder="1" applyAlignment="1">
      <alignment horizontal="center"/>
      <protection/>
    </xf>
    <xf numFmtId="0" fontId="174" fillId="0" borderId="17" xfId="52" applyFont="1" applyBorder="1" applyAlignment="1">
      <alignment vertical="center"/>
      <protection/>
    </xf>
    <xf numFmtId="0" fontId="165" fillId="0" borderId="17" xfId="52" applyBorder="1">
      <alignment/>
      <protection/>
    </xf>
    <xf numFmtId="0" fontId="98" fillId="0" borderId="0" xfId="0" applyFont="1" applyAlignment="1">
      <alignment horizontal="center"/>
    </xf>
    <xf numFmtId="0" fontId="13" fillId="0" borderId="0" xfId="45" applyAlignment="1">
      <alignment horizontal="center"/>
      <protection/>
    </xf>
    <xf numFmtId="0" fontId="165" fillId="0" borderId="0" xfId="52" applyBorder="1">
      <alignment/>
      <protection/>
    </xf>
    <xf numFmtId="0" fontId="165" fillId="0" borderId="0" xfId="52" applyFill="1">
      <alignment/>
      <protection/>
    </xf>
    <xf numFmtId="0" fontId="195" fillId="33" borderId="25" xfId="0" applyFont="1" applyFill="1" applyBorder="1" applyAlignment="1">
      <alignment/>
    </xf>
    <xf numFmtId="0" fontId="98" fillId="0" borderId="17" xfId="0" applyFont="1" applyBorder="1" applyAlignment="1">
      <alignment/>
    </xf>
    <xf numFmtId="0" fontId="4" fillId="0" borderId="0" xfId="0" applyFont="1" applyAlignment="1">
      <alignment horizontal="left" vertical="top"/>
    </xf>
    <xf numFmtId="0" fontId="196" fillId="35" borderId="58" xfId="45" applyFont="1" applyFill="1" applyBorder="1" applyAlignment="1" applyProtection="1">
      <alignment horizontal="center"/>
      <protection/>
    </xf>
    <xf numFmtId="0" fontId="197" fillId="35" borderId="59" xfId="45" applyFont="1" applyFill="1" applyBorder="1" applyAlignment="1" applyProtection="1">
      <alignment horizontal="center" vertical="center"/>
      <protection/>
    </xf>
    <xf numFmtId="0" fontId="197" fillId="35" borderId="60" xfId="45" applyFont="1" applyFill="1" applyBorder="1" applyAlignment="1" applyProtection="1">
      <alignment horizontal="center" vertical="center"/>
      <protection/>
    </xf>
    <xf numFmtId="0" fontId="198" fillId="35" borderId="60" xfId="45" applyFont="1" applyFill="1" applyBorder="1" applyAlignment="1" applyProtection="1">
      <alignment horizontal="center"/>
      <protection/>
    </xf>
    <xf numFmtId="0" fontId="196" fillId="35" borderId="16" xfId="45" applyFont="1" applyFill="1" applyBorder="1" applyAlignment="1" applyProtection="1">
      <alignment horizontal="center"/>
      <protection/>
    </xf>
    <xf numFmtId="0" fontId="53" fillId="0" borderId="0" xfId="45" applyFont="1" applyAlignment="1">
      <alignment horizontal="center"/>
      <protection/>
    </xf>
    <xf numFmtId="14" fontId="10" fillId="24" borderId="32" xfId="45" applyNumberFormat="1" applyFont="1" applyFill="1" applyBorder="1" applyAlignment="1">
      <alignment/>
      <protection/>
    </xf>
    <xf numFmtId="0" fontId="10" fillId="24" borderId="32" xfId="45" applyFont="1" applyFill="1" applyBorder="1" applyAlignment="1">
      <alignment/>
      <protection/>
    </xf>
    <xf numFmtId="0" fontId="53" fillId="0" borderId="0" xfId="45" applyFont="1" applyAlignment="1">
      <alignment/>
      <protection/>
    </xf>
    <xf numFmtId="0" fontId="199" fillId="33" borderId="32" xfId="0" applyFont="1" applyFill="1" applyBorder="1" applyAlignment="1">
      <alignment/>
    </xf>
    <xf numFmtId="0" fontId="4" fillId="39" borderId="32" xfId="45" applyFont="1" applyFill="1" applyBorder="1" applyAlignment="1">
      <alignment horizontal="center"/>
      <protection/>
    </xf>
    <xf numFmtId="0" fontId="53" fillId="0" borderId="0" xfId="45" applyFont="1" applyAlignment="1">
      <alignment horizontal="left"/>
      <protection/>
    </xf>
    <xf numFmtId="0" fontId="54" fillId="0" borderId="0" xfId="45" applyFont="1" applyAlignment="1">
      <alignment horizontal="center" vertical="center"/>
      <protection/>
    </xf>
    <xf numFmtId="0" fontId="113" fillId="0" borderId="0" xfId="45" applyFont="1" applyAlignment="1">
      <alignment horizontal="center"/>
      <protection/>
    </xf>
    <xf numFmtId="0" fontId="10" fillId="24" borderId="18" xfId="45" applyFont="1" applyFill="1" applyBorder="1" applyAlignment="1">
      <alignment horizontal="left"/>
      <protection/>
    </xf>
    <xf numFmtId="0" fontId="10" fillId="24" borderId="61" xfId="45" applyFont="1" applyFill="1" applyBorder="1" applyAlignment="1">
      <alignment horizontal="left"/>
      <protection/>
    </xf>
    <xf numFmtId="0" fontId="4" fillId="40" borderId="32" xfId="45" applyFont="1" applyFill="1" applyBorder="1" applyAlignment="1">
      <alignment horizontal="center"/>
      <protection/>
    </xf>
    <xf numFmtId="0" fontId="55" fillId="0" borderId="0" xfId="45" applyFont="1" applyAlignment="1">
      <alignment horizontal="center" vertical="center"/>
      <protection/>
    </xf>
    <xf numFmtId="0" fontId="55" fillId="0" borderId="0" xfId="45" applyFont="1" applyAlignment="1">
      <alignment vertical="center"/>
      <protection/>
    </xf>
    <xf numFmtId="0" fontId="56" fillId="0" borderId="0" xfId="45" applyFont="1" applyAlignment="1">
      <alignment horizontal="center" vertical="center"/>
      <protection/>
    </xf>
    <xf numFmtId="22" fontId="16" fillId="0" borderId="0" xfId="45" applyNumberFormat="1" applyFont="1">
      <alignment/>
      <protection/>
    </xf>
    <xf numFmtId="0" fontId="17" fillId="0" borderId="0" xfId="45" applyFont="1" applyAlignment="1">
      <alignment horizontal="center"/>
      <protection/>
    </xf>
    <xf numFmtId="0" fontId="200" fillId="34" borderId="36" xfId="0" applyFont="1" applyFill="1" applyBorder="1" applyAlignment="1">
      <alignment horizontal="center"/>
    </xf>
    <xf numFmtId="0" fontId="18" fillId="41" borderId="32" xfId="45" applyFont="1" applyFill="1" applyBorder="1" applyAlignment="1">
      <alignment horizontal="center"/>
      <protection/>
    </xf>
    <xf numFmtId="0" fontId="0" fillId="23" borderId="62" xfId="0" applyFill="1" applyBorder="1" applyAlignment="1">
      <alignment/>
    </xf>
    <xf numFmtId="0" fontId="0" fillId="4" borderId="62" xfId="0" applyFill="1" applyBorder="1" applyAlignment="1">
      <alignment/>
    </xf>
    <xf numFmtId="0" fontId="13" fillId="5" borderId="62" xfId="45" applyFill="1" applyBorder="1">
      <alignment/>
      <protection/>
    </xf>
    <xf numFmtId="0" fontId="16" fillId="0" borderId="25" xfId="45" applyFont="1" applyBorder="1" applyAlignment="1">
      <alignment horizontal="left"/>
      <protection/>
    </xf>
    <xf numFmtId="0" fontId="16" fillId="0" borderId="0" xfId="45" applyFont="1">
      <alignment/>
      <protection/>
    </xf>
    <xf numFmtId="0" fontId="0" fillId="23" borderId="26" xfId="0" applyFill="1" applyBorder="1" applyAlignment="1">
      <alignment/>
    </xf>
    <xf numFmtId="0" fontId="16" fillId="0" borderId="62" xfId="45" applyFont="1" applyBorder="1" applyAlignment="1">
      <alignment horizontal="left"/>
      <protection/>
    </xf>
    <xf numFmtId="0" fontId="0" fillId="0" borderId="62" xfId="0" applyBorder="1" applyAlignment="1">
      <alignment/>
    </xf>
    <xf numFmtId="0" fontId="197" fillId="42" borderId="63" xfId="45" applyFont="1" applyFill="1" applyBorder="1" applyAlignment="1">
      <alignment horizontal="center"/>
      <protection/>
    </xf>
    <xf numFmtId="0" fontId="0" fillId="5" borderId="62" xfId="0" applyFill="1" applyBorder="1" applyAlignment="1">
      <alignment/>
    </xf>
    <xf numFmtId="0" fontId="15" fillId="41" borderId="10" xfId="45" applyFont="1" applyFill="1" applyBorder="1">
      <alignment/>
      <protection/>
    </xf>
    <xf numFmtId="0" fontId="16" fillId="0" borderId="62" xfId="45" applyFont="1" applyBorder="1">
      <alignment/>
      <protection/>
    </xf>
    <xf numFmtId="0" fontId="13" fillId="0" borderId="0" xfId="45" applyFont="1" applyBorder="1">
      <alignment/>
      <protection/>
    </xf>
    <xf numFmtId="0" fontId="15" fillId="41" borderId="62" xfId="45" applyFont="1" applyFill="1" applyBorder="1">
      <alignment/>
      <protection/>
    </xf>
    <xf numFmtId="0" fontId="0" fillId="4" borderId="26" xfId="0" applyFill="1" applyBorder="1" applyAlignment="1">
      <alignment/>
    </xf>
    <xf numFmtId="0" fontId="0" fillId="5" borderId="26" xfId="0" applyFill="1" applyBorder="1" applyAlignment="1">
      <alignment/>
    </xf>
    <xf numFmtId="0" fontId="13" fillId="0" borderId="0" xfId="45" applyBorder="1">
      <alignment/>
      <protection/>
    </xf>
    <xf numFmtId="0" fontId="15" fillId="41" borderId="26" xfId="45" applyFont="1" applyFill="1" applyBorder="1">
      <alignment/>
      <protection/>
    </xf>
    <xf numFmtId="0" fontId="13" fillId="41" borderId="26" xfId="45" applyFont="1" applyFill="1" applyBorder="1">
      <alignment/>
      <protection/>
    </xf>
    <xf numFmtId="0" fontId="192" fillId="5" borderId="64" xfId="0" applyFont="1" applyFill="1" applyBorder="1" applyAlignment="1">
      <alignment/>
    </xf>
    <xf numFmtId="0" fontId="13" fillId="0" borderId="62" xfId="45" applyFont="1" applyBorder="1" applyAlignment="1">
      <alignment vertical="center"/>
      <protection/>
    </xf>
    <xf numFmtId="0" fontId="15" fillId="0" borderId="62" xfId="45" applyFont="1" applyBorder="1" applyAlignment="1">
      <alignment vertical="center"/>
      <protection/>
    </xf>
    <xf numFmtId="0" fontId="14" fillId="0" borderId="0" xfId="45" applyFont="1" applyAlignment="1">
      <alignment vertical="center"/>
      <protection/>
    </xf>
    <xf numFmtId="0" fontId="17" fillId="43" borderId="65" xfId="45" applyFont="1" applyFill="1" applyBorder="1" applyAlignment="1">
      <alignment horizontal="center"/>
      <protection/>
    </xf>
    <xf numFmtId="0" fontId="0" fillId="0" borderId="26" xfId="0" applyBorder="1" applyAlignment="1">
      <alignment/>
    </xf>
    <xf numFmtId="0" fontId="15" fillId="0" borderId="10" xfId="45" applyFont="1" applyBorder="1">
      <alignment/>
      <protection/>
    </xf>
    <xf numFmtId="0" fontId="15" fillId="0" borderId="0" xfId="45" applyFont="1" applyBorder="1">
      <alignment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17" fillId="43" borderId="62" xfId="45" applyFont="1" applyFill="1" applyBorder="1" applyAlignment="1">
      <alignment horizontal="center"/>
      <protection/>
    </xf>
    <xf numFmtId="0" fontId="0" fillId="43" borderId="62" xfId="0" applyFont="1" applyFill="1" applyBorder="1" applyAlignment="1">
      <alignment horizontal="center"/>
    </xf>
    <xf numFmtId="0" fontId="15" fillId="0" borderId="62" xfId="45" applyFont="1" applyBorder="1">
      <alignment/>
      <protection/>
    </xf>
    <xf numFmtId="0" fontId="0" fillId="43" borderId="26" xfId="0" applyFont="1" applyFill="1" applyBorder="1" applyAlignment="1">
      <alignment horizontal="center"/>
    </xf>
    <xf numFmtId="0" fontId="15" fillId="0" borderId="0" xfId="45" applyFont="1" applyBorder="1" applyAlignment="1">
      <alignment/>
      <protection/>
    </xf>
    <xf numFmtId="0" fontId="13" fillId="0" borderId="0" xfId="45" applyFont="1" applyAlignment="1">
      <alignment horizontal="center"/>
      <protection/>
    </xf>
    <xf numFmtId="0" fontId="57" fillId="33" borderId="12" xfId="45" applyFont="1" applyFill="1" applyBorder="1" applyAlignment="1">
      <alignment horizontal="center"/>
      <protection/>
    </xf>
    <xf numFmtId="0" fontId="57" fillId="33" borderId="13" xfId="45" applyFont="1" applyFill="1" applyBorder="1" applyAlignment="1">
      <alignment horizontal="center"/>
      <protection/>
    </xf>
    <xf numFmtId="0" fontId="57" fillId="33" borderId="10" xfId="45" applyFont="1" applyFill="1" applyBorder="1" applyAlignment="1">
      <alignment horizontal="center"/>
      <protection/>
    </xf>
    <xf numFmtId="0" fontId="57" fillId="33" borderId="14" xfId="45" applyFont="1" applyFill="1" applyBorder="1" applyAlignment="1">
      <alignment horizontal="center"/>
      <protection/>
    </xf>
    <xf numFmtId="0" fontId="57" fillId="33" borderId="15" xfId="45" applyFont="1" applyFill="1" applyBorder="1" applyAlignment="1">
      <alignment horizontal="center"/>
      <protection/>
    </xf>
    <xf numFmtId="0" fontId="57" fillId="33" borderId="16" xfId="45" applyFont="1" applyFill="1" applyBorder="1" applyAlignment="1">
      <alignment horizontal="center"/>
      <protection/>
    </xf>
    <xf numFmtId="0" fontId="14" fillId="0" borderId="0" xfId="45" applyFont="1" applyAlignment="1">
      <alignment horizontal="center"/>
      <protection/>
    </xf>
    <xf numFmtId="0" fontId="13" fillId="0" borderId="0" xfId="45" applyFont="1" applyAlignment="1">
      <alignment horizontal="center" vertical="center"/>
      <protection/>
    </xf>
    <xf numFmtId="0" fontId="13" fillId="3" borderId="0" xfId="45" applyFill="1" applyAlignment="1">
      <alignment horizontal="center"/>
      <protection/>
    </xf>
    <xf numFmtId="0" fontId="17" fillId="3" borderId="0" xfId="45" applyFont="1" applyFill="1" applyAlignment="1">
      <alignment horizontal="center"/>
      <protection/>
    </xf>
    <xf numFmtId="0" fontId="201" fillId="3" borderId="0" xfId="45" applyFont="1" applyFill="1" applyAlignment="1">
      <alignment horizontal="center"/>
      <protection/>
    </xf>
    <xf numFmtId="0" fontId="17" fillId="3" borderId="0" xfId="45" applyFont="1" applyFill="1">
      <alignment/>
      <protection/>
    </xf>
    <xf numFmtId="0" fontId="16" fillId="0" borderId="0" xfId="45" applyFont="1" applyAlignment="1">
      <alignment horizontal="center"/>
      <protection/>
    </xf>
    <xf numFmtId="0" fontId="15" fillId="34" borderId="64" xfId="45" applyFont="1" applyFill="1" applyBorder="1">
      <alignment/>
      <protection/>
    </xf>
    <xf numFmtId="0" fontId="0" fillId="34" borderId="64" xfId="0" applyFont="1" applyFill="1" applyBorder="1" applyAlignment="1">
      <alignment/>
    </xf>
    <xf numFmtId="0" fontId="57" fillId="5" borderId="63" xfId="45" applyFont="1" applyFill="1" applyBorder="1" applyAlignment="1">
      <alignment horizontal="center"/>
      <protection/>
    </xf>
    <xf numFmtId="0" fontId="115" fillId="5" borderId="64" xfId="45" applyFont="1" applyFill="1" applyBorder="1" applyAlignment="1">
      <alignment horizontal="center"/>
      <protection/>
    </xf>
    <xf numFmtId="0" fontId="57" fillId="5" borderId="32" xfId="45" applyFont="1" applyFill="1" applyBorder="1" applyAlignment="1">
      <alignment horizontal="center"/>
      <protection/>
    </xf>
    <xf numFmtId="0" fontId="15" fillId="0" borderId="62" xfId="45" applyFont="1" applyFill="1" applyBorder="1">
      <alignment/>
      <protection/>
    </xf>
    <xf numFmtId="0" fontId="15" fillId="0" borderId="62" xfId="45" applyFont="1" applyFill="1" applyBorder="1" applyAlignment="1">
      <alignment/>
      <protection/>
    </xf>
    <xf numFmtId="0" fontId="13" fillId="0" borderId="10" xfId="45" applyBorder="1">
      <alignment/>
      <protection/>
    </xf>
    <xf numFmtId="0" fontId="13" fillId="34" borderId="62" xfId="45" applyFill="1" applyBorder="1">
      <alignment/>
      <protection/>
    </xf>
    <xf numFmtId="0" fontId="15" fillId="0" borderId="62" xfId="45" applyFont="1" applyBorder="1" applyAlignment="1">
      <alignment/>
      <protection/>
    </xf>
    <xf numFmtId="0" fontId="15" fillId="0" borderId="62" xfId="45" applyFont="1" applyFill="1" applyBorder="1" applyAlignment="1">
      <alignment vertical="center"/>
      <protection/>
    </xf>
    <xf numFmtId="0" fontId="15" fillId="0" borderId="62" xfId="45" applyFont="1" applyFill="1" applyBorder="1" applyAlignment="1">
      <alignment horizontal="center" vertical="center"/>
      <protection/>
    </xf>
    <xf numFmtId="0" fontId="15" fillId="0" borderId="62" xfId="45" applyFont="1" applyBorder="1" applyAlignment="1">
      <alignment horizontal="center" vertical="center"/>
      <protection/>
    </xf>
    <xf numFmtId="0" fontId="15" fillId="0" borderId="62" xfId="45" applyFont="1" applyBorder="1" applyAlignment="1">
      <alignment horizontal="center"/>
      <protection/>
    </xf>
    <xf numFmtId="0" fontId="15" fillId="0" borderId="26" xfId="45" applyFont="1" applyBorder="1" applyAlignment="1">
      <alignment horizontal="center"/>
      <protection/>
    </xf>
    <xf numFmtId="0" fontId="16" fillId="0" borderId="26" xfId="45" applyFont="1" applyBorder="1" applyAlignment="1">
      <alignment/>
      <protection/>
    </xf>
    <xf numFmtId="0" fontId="15" fillId="0" borderId="26" xfId="45" applyFont="1" applyFill="1" applyBorder="1" applyAlignment="1">
      <alignment/>
      <protection/>
    </xf>
    <xf numFmtId="0" fontId="13" fillId="0" borderId="15" xfId="45" applyBorder="1">
      <alignment/>
      <protection/>
    </xf>
    <xf numFmtId="0" fontId="13" fillId="34" borderId="26" xfId="45" applyFill="1" applyBorder="1">
      <alignment/>
      <protection/>
    </xf>
    <xf numFmtId="0" fontId="16" fillId="0" borderId="26" xfId="45" applyFont="1" applyBorder="1">
      <alignment/>
      <protection/>
    </xf>
    <xf numFmtId="0" fontId="15" fillId="0" borderId="62" xfId="45" applyFont="1" applyFill="1" applyBorder="1" applyAlignment="1">
      <alignment horizontal="left" vertical="center"/>
      <protection/>
    </xf>
    <xf numFmtId="0" fontId="15" fillId="0" borderId="62" xfId="45" applyFont="1" applyFill="1" applyBorder="1" applyAlignment="1">
      <alignment horizontal="left"/>
      <protection/>
    </xf>
    <xf numFmtId="0" fontId="15" fillId="0" borderId="26" xfId="45" applyFont="1" applyFill="1" applyBorder="1" applyAlignment="1">
      <alignment horizontal="left"/>
      <protection/>
    </xf>
    <xf numFmtId="0" fontId="15" fillId="0" borderId="26" xfId="45" applyFont="1" applyBorder="1" applyAlignment="1">
      <alignment/>
      <protection/>
    </xf>
    <xf numFmtId="0" fontId="0" fillId="0" borderId="62" xfId="0" applyFont="1" applyFill="1" applyBorder="1" applyAlignment="1">
      <alignment/>
    </xf>
    <xf numFmtId="0" fontId="0" fillId="0" borderId="62" xfId="0" applyFont="1" applyBorder="1" applyAlignment="1">
      <alignment/>
    </xf>
    <xf numFmtId="0" fontId="13" fillId="44" borderId="0" xfId="45" applyFill="1" applyAlignment="1">
      <alignment horizontal="center"/>
      <protection/>
    </xf>
    <xf numFmtId="0" fontId="17" fillId="44" borderId="0" xfId="45" applyFont="1" applyFill="1" applyAlignment="1">
      <alignment horizontal="center"/>
      <protection/>
    </xf>
    <xf numFmtId="0" fontId="202" fillId="44" borderId="0" xfId="45" applyFont="1" applyFill="1" applyAlignment="1">
      <alignment horizontal="center"/>
      <protection/>
    </xf>
    <xf numFmtId="0" fontId="17" fillId="44" borderId="0" xfId="45" applyFont="1" applyFill="1">
      <alignment/>
      <protection/>
    </xf>
    <xf numFmtId="0" fontId="0" fillId="0" borderId="62" xfId="0" applyFill="1" applyBorder="1" applyAlignment="1">
      <alignment/>
    </xf>
    <xf numFmtId="0" fontId="0" fillId="0" borderId="10" xfId="0" applyFill="1" applyBorder="1" applyAlignment="1">
      <alignment/>
    </xf>
    <xf numFmtId="0" fontId="15" fillId="0" borderId="10" xfId="45" applyFont="1" applyBorder="1" applyAlignment="1">
      <alignment vertical="center"/>
      <protection/>
    </xf>
    <xf numFmtId="0" fontId="13" fillId="0" borderId="62" xfId="45" applyFill="1" applyBorder="1">
      <alignment/>
      <protection/>
    </xf>
    <xf numFmtId="0" fontId="15" fillId="0" borderId="0" xfId="45" applyFont="1" applyFill="1" applyBorder="1">
      <alignment/>
      <protection/>
    </xf>
    <xf numFmtId="0" fontId="15" fillId="0" borderId="62" xfId="45" applyFont="1" applyBorder="1" applyAlignment="1">
      <alignment horizontal="left" vertical="center"/>
      <protection/>
    </xf>
    <xf numFmtId="0" fontId="15" fillId="0" borderId="62" xfId="45" applyFont="1" applyBorder="1" applyAlignment="1">
      <alignment horizontal="left"/>
      <protection/>
    </xf>
    <xf numFmtId="0" fontId="15" fillId="0" borderId="26" xfId="45" applyFont="1" applyBorder="1" applyAlignment="1">
      <alignment horizontal="left"/>
      <protection/>
    </xf>
    <xf numFmtId="0" fontId="17" fillId="45" borderId="0" xfId="45" applyFont="1" applyFill="1" applyAlignment="1">
      <alignment horizontal="center"/>
      <protection/>
    </xf>
    <xf numFmtId="0" fontId="5" fillId="45" borderId="0" xfId="45" applyFont="1" applyFill="1" applyAlignment="1">
      <alignment horizontal="center"/>
      <protection/>
    </xf>
    <xf numFmtId="0" fontId="17" fillId="45" borderId="0" xfId="45" applyFont="1" applyFill="1">
      <alignment/>
      <protection/>
    </xf>
    <xf numFmtId="0" fontId="203" fillId="33" borderId="32" xfId="45" applyFont="1" applyFill="1" applyBorder="1" applyAlignment="1">
      <alignment horizontal="center"/>
      <protection/>
    </xf>
    <xf numFmtId="0" fontId="203" fillId="33" borderId="19" xfId="45" applyFont="1" applyFill="1" applyBorder="1" applyAlignment="1">
      <alignment horizontal="center"/>
      <protection/>
    </xf>
    <xf numFmtId="0" fontId="98" fillId="0" borderId="17" xfId="0" applyFont="1" applyBorder="1" applyAlignment="1">
      <alignment horizontal="center"/>
    </xf>
    <xf numFmtId="0" fontId="79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115" fillId="0" borderId="0" xfId="0" applyFont="1" applyBorder="1" applyAlignment="1">
      <alignment vertical="center"/>
    </xf>
    <xf numFmtId="0" fontId="35" fillId="42" borderId="0" xfId="45" applyFont="1" applyFill="1" applyBorder="1" applyAlignment="1">
      <alignment vertical="center"/>
      <protection/>
    </xf>
    <xf numFmtId="0" fontId="13" fillId="42" borderId="0" xfId="45" applyFont="1" applyFill="1" applyAlignment="1">
      <alignment/>
      <protection/>
    </xf>
    <xf numFmtId="0" fontId="98" fillId="0" borderId="39" xfId="0" applyFont="1" applyBorder="1" applyAlignment="1">
      <alignment horizontal="center" vertical="center"/>
    </xf>
    <xf numFmtId="0" fontId="98" fillId="0" borderId="66" xfId="0" applyFont="1" applyBorder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118" fillId="0" borderId="66" xfId="0" applyFont="1" applyBorder="1" applyAlignment="1">
      <alignment horizontal="center" vertical="center"/>
    </xf>
    <xf numFmtId="0" fontId="98" fillId="0" borderId="67" xfId="0" applyFont="1" applyBorder="1" applyAlignment="1">
      <alignment horizontal="center" vertical="center"/>
    </xf>
    <xf numFmtId="0" fontId="98" fillId="0" borderId="68" xfId="0" applyFont="1" applyBorder="1" applyAlignment="1">
      <alignment horizontal="center" vertical="center"/>
    </xf>
    <xf numFmtId="0" fontId="98" fillId="0" borderId="23" xfId="0" applyFont="1" applyBorder="1" applyAlignment="1">
      <alignment horizontal="center" vertical="center"/>
    </xf>
    <xf numFmtId="0" fontId="118" fillId="0" borderId="68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98" fillId="0" borderId="71" xfId="0" applyFont="1" applyBorder="1" applyAlignment="1">
      <alignment horizontal="center" vertical="center"/>
    </xf>
    <xf numFmtId="0" fontId="98" fillId="0" borderId="72" xfId="0" applyFont="1" applyBorder="1" applyAlignment="1">
      <alignment horizontal="center" vertical="center"/>
    </xf>
    <xf numFmtId="0" fontId="98" fillId="0" borderId="73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98" fillId="0" borderId="10" xfId="0" applyFont="1" applyBorder="1" applyAlignment="1">
      <alignment/>
    </xf>
    <xf numFmtId="0" fontId="98" fillId="0" borderId="75" xfId="0" applyFont="1" applyBorder="1" applyAlignment="1">
      <alignment horizontal="center" vertical="center"/>
    </xf>
    <xf numFmtId="0" fontId="98" fillId="0" borderId="76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98" fillId="0" borderId="78" xfId="0" applyFont="1" applyBorder="1" applyAlignment="1">
      <alignment horizontal="center" vertical="center"/>
    </xf>
    <xf numFmtId="0" fontId="118" fillId="0" borderId="79" xfId="0" applyFont="1" applyBorder="1" applyAlignment="1">
      <alignment horizontal="center" vertical="center"/>
    </xf>
    <xf numFmtId="0" fontId="118" fillId="0" borderId="80" xfId="0" applyFont="1" applyBorder="1" applyAlignment="1">
      <alignment horizontal="center" vertical="center"/>
    </xf>
    <xf numFmtId="0" fontId="98" fillId="0" borderId="80" xfId="0" applyFont="1" applyBorder="1" applyAlignment="1">
      <alignment horizontal="center" vertical="center"/>
    </xf>
    <xf numFmtId="0" fontId="204" fillId="5" borderId="69" xfId="0" applyFont="1" applyFill="1" applyBorder="1" applyAlignment="1">
      <alignment horizontal="center" vertical="center"/>
    </xf>
    <xf numFmtId="0" fontId="32" fillId="0" borderId="31" xfId="45" applyFont="1" applyFill="1" applyBorder="1" applyAlignment="1" applyProtection="1">
      <alignment horizontal="center"/>
      <protection/>
    </xf>
    <xf numFmtId="0" fontId="120" fillId="35" borderId="10" xfId="0" applyFont="1" applyFill="1" applyBorder="1" applyAlignment="1">
      <alignment horizontal="center"/>
    </xf>
    <xf numFmtId="0" fontId="120" fillId="35" borderId="0" xfId="0" applyFont="1" applyFill="1" applyBorder="1" applyAlignment="1">
      <alignment horizontal="center"/>
    </xf>
    <xf numFmtId="0" fontId="120" fillId="35" borderId="14" xfId="0" applyFont="1" applyFill="1" applyBorder="1" applyAlignment="1">
      <alignment horizontal="center"/>
    </xf>
    <xf numFmtId="0" fontId="98" fillId="35" borderId="0" xfId="0" applyFont="1" applyFill="1" applyBorder="1" applyAlignment="1">
      <alignment/>
    </xf>
    <xf numFmtId="0" fontId="23" fillId="35" borderId="81" xfId="0" applyFont="1" applyFill="1" applyBorder="1" applyAlignment="1">
      <alignment horizontal="center" vertical="center"/>
    </xf>
    <xf numFmtId="0" fontId="98" fillId="35" borderId="42" xfId="0" applyFont="1" applyFill="1" applyBorder="1" applyAlignment="1">
      <alignment vertical="center"/>
    </xf>
    <xf numFmtId="0" fontId="15" fillId="35" borderId="82" xfId="0" applyFont="1" applyFill="1" applyBorder="1" applyAlignment="1">
      <alignment horizontal="center" vertical="center"/>
    </xf>
    <xf numFmtId="0" fontId="121" fillId="0" borderId="83" xfId="0" applyFont="1" applyBorder="1" applyAlignment="1">
      <alignment horizontal="center"/>
    </xf>
    <xf numFmtId="0" fontId="79" fillId="35" borderId="42" xfId="0" applyFont="1" applyFill="1" applyBorder="1" applyAlignment="1">
      <alignment horizontal="center"/>
    </xf>
    <xf numFmtId="0" fontId="121" fillId="0" borderId="84" xfId="0" applyFont="1" applyBorder="1" applyAlignment="1">
      <alignment horizontal="center"/>
    </xf>
    <xf numFmtId="0" fontId="205" fillId="0" borderId="10" xfId="0" applyFont="1" applyBorder="1" applyAlignment="1">
      <alignment horizontal="center"/>
    </xf>
    <xf numFmtId="0" fontId="206" fillId="35" borderId="42" xfId="0" applyFont="1" applyFill="1" applyBorder="1" applyAlignment="1">
      <alignment horizontal="center"/>
    </xf>
    <xf numFmtId="0" fontId="205" fillId="0" borderId="39" xfId="0" applyFont="1" applyBorder="1" applyAlignment="1">
      <alignment horizontal="center"/>
    </xf>
    <xf numFmtId="0" fontId="121" fillId="0" borderId="10" xfId="0" applyFont="1" applyBorder="1" applyAlignment="1">
      <alignment horizontal="center"/>
    </xf>
    <xf numFmtId="0" fontId="121" fillId="0" borderId="39" xfId="0" applyFont="1" applyBorder="1" applyAlignment="1">
      <alignment horizontal="center"/>
    </xf>
    <xf numFmtId="0" fontId="205" fillId="0" borderId="15" xfId="0" applyFont="1" applyBorder="1" applyAlignment="1">
      <alignment horizontal="center"/>
    </xf>
    <xf numFmtId="0" fontId="206" fillId="35" borderId="52" xfId="0" applyFont="1" applyFill="1" applyBorder="1" applyAlignment="1">
      <alignment horizontal="center"/>
    </xf>
    <xf numFmtId="0" fontId="205" fillId="0" borderId="85" xfId="0" applyFont="1" applyBorder="1" applyAlignment="1">
      <alignment horizontal="center"/>
    </xf>
    <xf numFmtId="0" fontId="13" fillId="0" borderId="0" xfId="45" applyAlignment="1">
      <alignment/>
      <protection/>
    </xf>
    <xf numFmtId="0" fontId="124" fillId="42" borderId="86" xfId="45" applyFont="1" applyFill="1" applyBorder="1" applyAlignment="1">
      <alignment horizontal="center" vertical="center"/>
      <protection/>
    </xf>
    <xf numFmtId="0" fontId="13" fillId="0" borderId="0" xfId="45" applyBorder="1" applyAlignment="1">
      <alignment horizontal="center"/>
      <protection/>
    </xf>
    <xf numFmtId="0" fontId="29" fillId="46" borderId="87" xfId="45" applyFont="1" applyFill="1" applyBorder="1" applyAlignment="1" applyProtection="1">
      <alignment/>
      <protection/>
    </xf>
    <xf numFmtId="0" fontId="32" fillId="47" borderId="88" xfId="45" applyFont="1" applyFill="1" applyBorder="1" applyAlignment="1" applyProtection="1">
      <alignment/>
      <protection/>
    </xf>
    <xf numFmtId="0" fontId="29" fillId="46" borderId="89" xfId="45" applyFont="1" applyFill="1" applyBorder="1" applyAlignment="1" applyProtection="1">
      <alignment/>
      <protection/>
    </xf>
    <xf numFmtId="0" fontId="32" fillId="46" borderId="90" xfId="45" applyFont="1" applyFill="1" applyBorder="1" applyAlignment="1" applyProtection="1">
      <alignment horizontal="center" vertical="center"/>
      <protection/>
    </xf>
    <xf numFmtId="0" fontId="32" fillId="46" borderId="91" xfId="45" applyFont="1" applyFill="1" applyBorder="1" applyAlignment="1" applyProtection="1">
      <alignment horizontal="center" vertical="center"/>
      <protection/>
    </xf>
    <xf numFmtId="0" fontId="63" fillId="47" borderId="92" xfId="45" applyFont="1" applyFill="1" applyBorder="1" applyAlignment="1" applyProtection="1">
      <alignment/>
      <protection/>
    </xf>
    <xf numFmtId="0" fontId="32" fillId="46" borderId="90" xfId="45" applyFont="1" applyFill="1" applyBorder="1" applyAlignment="1" applyProtection="1">
      <alignment horizontal="center"/>
      <protection/>
    </xf>
    <xf numFmtId="0" fontId="64" fillId="46" borderId="93" xfId="45" applyFont="1" applyFill="1" applyBorder="1" applyAlignment="1" applyProtection="1">
      <alignment horizontal="center" vertical="center"/>
      <protection/>
    </xf>
    <xf numFmtId="0" fontId="37" fillId="48" borderId="0" xfId="45" applyFont="1" applyFill="1" applyBorder="1" applyAlignment="1" applyProtection="1">
      <alignment horizontal="center" vertical="center"/>
      <protection/>
    </xf>
    <xf numFmtId="0" fontId="37" fillId="48" borderId="94" xfId="45" applyFont="1" applyFill="1" applyBorder="1" applyAlignment="1" applyProtection="1">
      <alignment horizontal="center" vertical="center"/>
      <protection/>
    </xf>
    <xf numFmtId="0" fontId="30" fillId="47" borderId="0" xfId="45" applyFont="1" applyFill="1" applyBorder="1" applyAlignment="1" applyProtection="1">
      <alignment/>
      <protection/>
    </xf>
    <xf numFmtId="0" fontId="37" fillId="48" borderId="95" xfId="45" applyFont="1" applyFill="1" applyBorder="1" applyAlignment="1" applyProtection="1">
      <alignment horizontal="center" vertical="center"/>
      <protection/>
    </xf>
    <xf numFmtId="0" fontId="37" fillId="48" borderId="90" xfId="45" applyFont="1" applyFill="1" applyBorder="1" applyAlignment="1" applyProtection="1">
      <alignment horizontal="center" vertical="center"/>
      <protection/>
    </xf>
    <xf numFmtId="0" fontId="31" fillId="47" borderId="0" xfId="45" applyFont="1" applyFill="1" applyBorder="1" applyAlignment="1" applyProtection="1">
      <alignment/>
      <protection/>
    </xf>
    <xf numFmtId="0" fontId="64" fillId="46" borderId="96" xfId="45" applyFont="1" applyFill="1" applyBorder="1" applyAlignment="1" applyProtection="1">
      <alignment horizontal="center" vertical="center"/>
      <protection/>
    </xf>
    <xf numFmtId="0" fontId="17" fillId="0" borderId="31" xfId="45" applyFont="1" applyFill="1" applyBorder="1" applyAlignment="1">
      <alignment/>
      <protection/>
    </xf>
    <xf numFmtId="0" fontId="17" fillId="0" borderId="31" xfId="45" applyFont="1" applyFill="1" applyBorder="1" applyAlignment="1">
      <alignment horizontal="center"/>
      <protection/>
    </xf>
    <xf numFmtId="0" fontId="1" fillId="0" borderId="31" xfId="47" applyBorder="1">
      <alignment/>
      <protection/>
    </xf>
    <xf numFmtId="0" fontId="17" fillId="0" borderId="97" xfId="45" applyFont="1" applyFill="1" applyBorder="1" applyAlignment="1">
      <alignment/>
      <protection/>
    </xf>
    <xf numFmtId="0" fontId="32" fillId="0" borderId="31" xfId="45" applyFont="1" applyFill="1" applyBorder="1" applyAlignment="1" applyProtection="1">
      <alignment/>
      <protection/>
    </xf>
    <xf numFmtId="0" fontId="32" fillId="42" borderId="0" xfId="45" applyFont="1" applyFill="1" applyBorder="1" applyAlignment="1" applyProtection="1">
      <alignment horizontal="center"/>
      <protection/>
    </xf>
    <xf numFmtId="0" fontId="1" fillId="42" borderId="98" xfId="47" applyFill="1" applyBorder="1">
      <alignment/>
      <protection/>
    </xf>
    <xf numFmtId="0" fontId="207" fillId="37" borderId="0" xfId="45" applyFont="1" applyFill="1" applyBorder="1" applyAlignment="1">
      <alignment horizontal="center" vertical="center" wrapText="1"/>
      <protection/>
    </xf>
    <xf numFmtId="0" fontId="33" fillId="46" borderId="0" xfId="45" applyFont="1" applyFill="1" applyBorder="1" applyAlignment="1" applyProtection="1">
      <alignment vertical="center"/>
      <protection/>
    </xf>
    <xf numFmtId="0" fontId="33" fillId="46" borderId="99" xfId="45" applyFont="1" applyFill="1" applyBorder="1" applyAlignment="1" applyProtection="1">
      <alignment vertical="center"/>
      <protection/>
    </xf>
    <xf numFmtId="0" fontId="1" fillId="42" borderId="99" xfId="45" applyFont="1" applyFill="1" applyBorder="1" applyProtection="1">
      <alignment/>
      <protection/>
    </xf>
    <xf numFmtId="0" fontId="17" fillId="37" borderId="39" xfId="45" applyFont="1" applyFill="1" applyBorder="1" applyAlignment="1">
      <alignment/>
      <protection/>
    </xf>
    <xf numFmtId="0" fontId="17" fillId="37" borderId="0" xfId="45" applyFont="1" applyFill="1" applyBorder="1" applyAlignment="1">
      <alignment/>
      <protection/>
    </xf>
    <xf numFmtId="0" fontId="208" fillId="37" borderId="39" xfId="45" applyFont="1" applyFill="1" applyBorder="1" applyAlignment="1">
      <alignment wrapText="1"/>
      <protection/>
    </xf>
    <xf numFmtId="0" fontId="79" fillId="42" borderId="92" xfId="45" applyFont="1" applyFill="1" applyBorder="1" applyAlignment="1" applyProtection="1">
      <alignment vertical="center"/>
      <protection locked="0"/>
    </xf>
    <xf numFmtId="0" fontId="13" fillId="42" borderId="92" xfId="45" applyFont="1" applyFill="1" applyBorder="1" applyAlignment="1">
      <alignment/>
      <protection/>
    </xf>
    <xf numFmtId="0" fontId="79" fillId="46" borderId="92" xfId="45" applyFont="1" applyFill="1" applyBorder="1" applyAlignment="1" applyProtection="1">
      <alignment vertical="center"/>
      <protection locked="0"/>
    </xf>
    <xf numFmtId="0" fontId="1" fillId="37" borderId="39" xfId="45" applyFont="1" applyFill="1" applyBorder="1" applyAlignment="1">
      <alignment vertical="center"/>
      <protection/>
    </xf>
    <xf numFmtId="0" fontId="1" fillId="37" borderId="0" xfId="45" applyFont="1" applyFill="1" applyBorder="1" applyAlignment="1">
      <alignment vertical="center"/>
      <protection/>
    </xf>
    <xf numFmtId="0" fontId="209" fillId="37" borderId="0" xfId="45" applyFont="1" applyFill="1" applyBorder="1" applyAlignment="1">
      <alignment horizontal="center" vertical="center"/>
      <protection/>
    </xf>
    <xf numFmtId="0" fontId="35" fillId="42" borderId="99" xfId="45" applyFont="1" applyFill="1" applyBorder="1" applyAlignment="1">
      <alignment vertical="center"/>
      <protection/>
    </xf>
    <xf numFmtId="0" fontId="1" fillId="46" borderId="99" xfId="45" applyFont="1" applyFill="1" applyBorder="1" applyAlignment="1" applyProtection="1">
      <alignment horizontal="center"/>
      <protection/>
    </xf>
    <xf numFmtId="0" fontId="1" fillId="37" borderId="100" xfId="47" applyFont="1" applyFill="1" applyBorder="1" applyAlignment="1">
      <alignment/>
      <protection/>
    </xf>
    <xf numFmtId="0" fontId="1" fillId="37" borderId="86" xfId="47" applyFont="1" applyFill="1" applyBorder="1" applyAlignment="1">
      <alignment/>
      <protection/>
    </xf>
    <xf numFmtId="0" fontId="1" fillId="37" borderId="31" xfId="47" applyFont="1" applyFill="1" applyBorder="1" applyAlignment="1">
      <alignment/>
      <protection/>
    </xf>
    <xf numFmtId="0" fontId="1" fillId="42" borderId="101" xfId="47" applyFill="1" applyBorder="1">
      <alignment/>
      <protection/>
    </xf>
    <xf numFmtId="0" fontId="37" fillId="48" borderId="91" xfId="45" applyFont="1" applyFill="1" applyBorder="1" applyAlignment="1" applyProtection="1">
      <alignment horizontal="center" vertical="center"/>
      <protection/>
    </xf>
    <xf numFmtId="164" fontId="115" fillId="0" borderId="102" xfId="0" applyNumberFormat="1" applyFont="1" applyBorder="1" applyAlignment="1">
      <alignment horizontal="center" vertical="center"/>
    </xf>
    <xf numFmtId="0" fontId="115" fillId="0" borderId="0" xfId="0" applyFont="1" applyAlignment="1">
      <alignment horizontal="center" vertical="center"/>
    </xf>
    <xf numFmtId="164" fontId="115" fillId="0" borderId="85" xfId="0" applyNumberFormat="1" applyFont="1" applyBorder="1" applyAlignment="1">
      <alignment horizontal="center" vertical="center"/>
    </xf>
    <xf numFmtId="164" fontId="115" fillId="0" borderId="16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210" fillId="0" borderId="0" xfId="0" applyFont="1" applyBorder="1" applyAlignment="1">
      <alignment vertical="center"/>
    </xf>
    <xf numFmtId="0" fontId="0" fillId="0" borderId="99" xfId="0" applyBorder="1" applyAlignment="1">
      <alignment/>
    </xf>
    <xf numFmtId="0" fontId="0" fillId="0" borderId="0" xfId="0" applyBorder="1" applyAlignment="1">
      <alignment/>
    </xf>
    <xf numFmtId="0" fontId="210" fillId="0" borderId="0" xfId="0" applyFont="1" applyAlignment="1">
      <alignment vertical="center"/>
    </xf>
    <xf numFmtId="0" fontId="210" fillId="0" borderId="0" xfId="0" applyFont="1" applyAlignment="1">
      <alignment/>
    </xf>
    <xf numFmtId="0" fontId="210" fillId="0" borderId="0" xfId="0" applyFont="1" applyBorder="1" applyAlignment="1">
      <alignment/>
    </xf>
    <xf numFmtId="0" fontId="0" fillId="33" borderId="32" xfId="0" applyFill="1" applyBorder="1" applyAlignment="1">
      <alignment/>
    </xf>
    <xf numFmtId="0" fontId="17" fillId="0" borderId="0" xfId="45" applyFont="1" applyFill="1" applyBorder="1" applyAlignment="1">
      <alignment/>
      <protection/>
    </xf>
    <xf numFmtId="0" fontId="17" fillId="0" borderId="0" xfId="45" applyFont="1" applyFill="1" applyBorder="1" applyAlignment="1">
      <alignment horizontal="center"/>
      <protection/>
    </xf>
    <xf numFmtId="0" fontId="27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15" fillId="0" borderId="0" xfId="45" applyFont="1" applyBorder="1" applyAlignment="1">
      <alignment vertical="center"/>
      <protection/>
    </xf>
    <xf numFmtId="0" fontId="15" fillId="0" borderId="26" xfId="45" applyFont="1" applyBorder="1">
      <alignment/>
      <protection/>
    </xf>
    <xf numFmtId="0" fontId="17" fillId="0" borderId="62" xfId="45" applyFont="1" applyBorder="1" applyAlignment="1">
      <alignment horizontal="left" vertical="center"/>
      <protection/>
    </xf>
    <xf numFmtId="0" fontId="17" fillId="0" borderId="62" xfId="45" applyFont="1" applyBorder="1" applyAlignment="1">
      <alignment horizontal="left"/>
      <protection/>
    </xf>
    <xf numFmtId="0" fontId="16" fillId="0" borderId="62" xfId="45" applyFont="1" applyBorder="1" applyAlignment="1">
      <alignment horizontal="left" vertical="center"/>
      <protection/>
    </xf>
    <xf numFmtId="0" fontId="16" fillId="0" borderId="62" xfId="45" applyFont="1" applyBorder="1" applyAlignment="1">
      <alignment/>
      <protection/>
    </xf>
    <xf numFmtId="0" fontId="16" fillId="0" borderId="26" xfId="45" applyFont="1" applyBorder="1" applyAlignment="1">
      <alignment horizontal="left"/>
      <protection/>
    </xf>
    <xf numFmtId="0" fontId="211" fillId="35" borderId="103" xfId="0" applyFont="1" applyFill="1" applyBorder="1" applyAlignment="1">
      <alignment horizontal="right" vertical="center"/>
    </xf>
    <xf numFmtId="0" fontId="13" fillId="0" borderId="0" xfId="54" applyProtection="1">
      <alignment/>
      <protection hidden="1"/>
    </xf>
    <xf numFmtId="0" fontId="21" fillId="0" borderId="0" xfId="54" applyFont="1" applyAlignment="1" applyProtection="1">
      <alignment horizontal="right"/>
      <protection hidden="1"/>
    </xf>
    <xf numFmtId="0" fontId="73" fillId="49" borderId="18" xfId="54" applyFont="1" applyFill="1" applyBorder="1" applyAlignment="1" applyProtection="1">
      <alignment horizontal="left" vertical="top" indent="1"/>
      <protection hidden="1"/>
    </xf>
    <xf numFmtId="0" fontId="21" fillId="0" borderId="104" xfId="54" applyFont="1" applyBorder="1" applyAlignment="1" applyProtection="1">
      <alignment horizontal="center" vertical="top"/>
      <protection hidden="1"/>
    </xf>
    <xf numFmtId="0" fontId="21" fillId="0" borderId="105" xfId="54" applyFont="1" applyBorder="1" applyAlignment="1" applyProtection="1">
      <alignment horizontal="center" vertical="top"/>
      <protection hidden="1"/>
    </xf>
    <xf numFmtId="0" fontId="21" fillId="0" borderId="106" xfId="54" applyFont="1" applyBorder="1" applyAlignment="1" applyProtection="1">
      <alignment horizontal="center" vertical="top"/>
      <protection hidden="1"/>
    </xf>
    <xf numFmtId="0" fontId="21" fillId="0" borderId="107" xfId="54" applyFont="1" applyBorder="1" applyAlignment="1" applyProtection="1">
      <alignment horizontal="center" vertical="top"/>
      <protection hidden="1"/>
    </xf>
    <xf numFmtId="0" fontId="13" fillId="0" borderId="0" xfId="54" applyBorder="1" applyProtection="1">
      <alignment/>
      <protection hidden="1"/>
    </xf>
    <xf numFmtId="0" fontId="21" fillId="0" borderId="108" xfId="54" applyFont="1" applyBorder="1" applyAlignment="1" applyProtection="1">
      <alignment horizontal="center" vertical="center"/>
      <protection hidden="1"/>
    </xf>
    <xf numFmtId="0" fontId="13" fillId="0" borderId="109" xfId="54" applyFont="1" applyBorder="1" applyAlignment="1" applyProtection="1">
      <alignment horizontal="center" vertical="center"/>
      <protection hidden="1" locked="0"/>
    </xf>
    <xf numFmtId="0" fontId="13" fillId="0" borderId="110" xfId="54" applyFont="1" applyBorder="1" applyAlignment="1" applyProtection="1">
      <alignment horizontal="center" vertical="center"/>
      <protection hidden="1" locked="0"/>
    </xf>
    <xf numFmtId="0" fontId="13" fillId="0" borderId="111" xfId="54" applyFont="1" applyBorder="1" applyAlignment="1" applyProtection="1">
      <alignment horizontal="center" vertical="center"/>
      <protection hidden="1"/>
    </xf>
    <xf numFmtId="0" fontId="21" fillId="0" borderId="112" xfId="54" applyFont="1" applyBorder="1" applyAlignment="1" applyProtection="1">
      <alignment horizontal="center" vertical="center"/>
      <protection hidden="1"/>
    </xf>
    <xf numFmtId="0" fontId="13" fillId="0" borderId="113" xfId="54" applyFont="1" applyBorder="1" applyAlignment="1" applyProtection="1">
      <alignment horizontal="center" vertical="center"/>
      <protection hidden="1" locked="0"/>
    </xf>
    <xf numFmtId="0" fontId="13" fillId="0" borderId="114" xfId="54" applyFont="1" applyBorder="1" applyAlignment="1" applyProtection="1">
      <alignment horizontal="center" vertical="center"/>
      <protection hidden="1" locked="0"/>
    </xf>
    <xf numFmtId="0" fontId="13" fillId="0" borderId="115" xfId="54" applyFont="1" applyBorder="1" applyAlignment="1" applyProtection="1">
      <alignment horizontal="center" vertical="center"/>
      <protection hidden="1"/>
    </xf>
    <xf numFmtId="0" fontId="21" fillId="0" borderId="116" xfId="54" applyFont="1" applyBorder="1" applyAlignment="1" applyProtection="1">
      <alignment horizontal="center" vertical="center"/>
      <protection hidden="1"/>
    </xf>
    <xf numFmtId="0" fontId="13" fillId="0" borderId="117" xfId="54" applyFont="1" applyBorder="1" applyAlignment="1" applyProtection="1">
      <alignment horizontal="center" vertical="center"/>
      <protection hidden="1" locked="0"/>
    </xf>
    <xf numFmtId="0" fontId="13" fillId="0" borderId="118" xfId="54" applyFont="1" applyBorder="1" applyAlignment="1" applyProtection="1">
      <alignment horizontal="center" vertical="center"/>
      <protection hidden="1" locked="0"/>
    </xf>
    <xf numFmtId="0" fontId="13" fillId="0" borderId="119" xfId="54" applyFont="1" applyBorder="1" applyAlignment="1" applyProtection="1">
      <alignment horizontal="center" vertical="center"/>
      <protection hidden="1"/>
    </xf>
    <xf numFmtId="0" fontId="21" fillId="0" borderId="120" xfId="54" applyFont="1" applyBorder="1" applyAlignment="1" applyProtection="1">
      <alignment horizontal="center" vertical="center"/>
      <protection hidden="1"/>
    </xf>
    <xf numFmtId="0" fontId="77" fillId="0" borderId="121" xfId="54" applyFont="1" applyBorder="1" applyAlignment="1" applyProtection="1">
      <alignment horizontal="center" vertical="center"/>
      <protection hidden="1"/>
    </xf>
    <xf numFmtId="0" fontId="77" fillId="0" borderId="122" xfId="54" applyFont="1" applyBorder="1" applyAlignment="1" applyProtection="1">
      <alignment horizontal="center" vertical="center"/>
      <protection hidden="1"/>
    </xf>
    <xf numFmtId="0" fontId="77" fillId="0" borderId="123" xfId="54" applyFont="1" applyBorder="1" applyAlignment="1" applyProtection="1">
      <alignment horizontal="center" vertical="center"/>
      <protection hidden="1"/>
    </xf>
    <xf numFmtId="0" fontId="21" fillId="0" borderId="0" xfId="54" applyFont="1" applyAlignment="1" applyProtection="1">
      <alignment horizontal="left" indent="1"/>
      <protection hidden="1"/>
    </xf>
    <xf numFmtId="0" fontId="21" fillId="0" borderId="0" xfId="54" applyFont="1" applyAlignment="1" applyProtection="1">
      <alignment horizontal="right" indent="1"/>
      <protection hidden="1"/>
    </xf>
    <xf numFmtId="0" fontId="73" fillId="0" borderId="0" xfId="54" applyFont="1" applyBorder="1" applyAlignment="1" applyProtection="1">
      <alignment horizontal="center" vertical="center"/>
      <protection hidden="1"/>
    </xf>
    <xf numFmtId="0" fontId="75" fillId="0" borderId="0" xfId="54" applyFont="1" applyProtection="1">
      <alignment/>
      <protection hidden="1"/>
    </xf>
    <xf numFmtId="0" fontId="21" fillId="0" borderId="39" xfId="54" applyFont="1" applyBorder="1" applyAlignment="1" applyProtection="1">
      <alignment horizontal="left" indent="1"/>
      <protection hidden="1"/>
    </xf>
    <xf numFmtId="0" fontId="21" fillId="0" borderId="0" xfId="54" applyFont="1" applyBorder="1" applyAlignment="1" applyProtection="1">
      <alignment horizontal="left" indent="1"/>
      <protection hidden="1"/>
    </xf>
    <xf numFmtId="0" fontId="21" fillId="0" borderId="98" xfId="54" applyFont="1" applyBorder="1" applyAlignment="1" applyProtection="1">
      <alignment horizontal="left" indent="1"/>
      <protection hidden="1"/>
    </xf>
    <xf numFmtId="0" fontId="71" fillId="0" borderId="39" xfId="54" applyFont="1" applyBorder="1" applyAlignment="1" applyProtection="1">
      <alignment horizontal="left" indent="1"/>
      <protection hidden="1"/>
    </xf>
    <xf numFmtId="0" fontId="71" fillId="0" borderId="0" xfId="54" applyFont="1" applyBorder="1" applyAlignment="1" applyProtection="1">
      <alignment horizontal="left" indent="1"/>
      <protection hidden="1"/>
    </xf>
    <xf numFmtId="0" fontId="21" fillId="0" borderId="124" xfId="54" applyFont="1" applyBorder="1" applyAlignment="1" applyProtection="1">
      <alignment horizontal="left" indent="1"/>
      <protection hidden="1"/>
    </xf>
    <xf numFmtId="0" fontId="13" fillId="0" borderId="125" xfId="54" applyFont="1" applyBorder="1" applyAlignment="1" applyProtection="1">
      <alignment horizontal="left" indent="1"/>
      <protection hidden="1"/>
    </xf>
    <xf numFmtId="0" fontId="21" fillId="0" borderId="126" xfId="54" applyFont="1" applyBorder="1" applyAlignment="1" applyProtection="1">
      <alignment horizontal="left" indent="1"/>
      <protection hidden="1"/>
    </xf>
    <xf numFmtId="0" fontId="21" fillId="0" borderId="127" xfId="54" applyFont="1" applyBorder="1" applyAlignment="1" applyProtection="1">
      <alignment horizontal="left" indent="1"/>
      <protection hidden="1"/>
    </xf>
    <xf numFmtId="0" fontId="21" fillId="0" borderId="128" xfId="54" applyFont="1" applyBorder="1" applyAlignment="1" applyProtection="1">
      <alignment horizontal="center"/>
      <protection hidden="1"/>
    </xf>
    <xf numFmtId="0" fontId="21" fillId="0" borderId="129" xfId="54" applyFont="1" applyBorder="1" applyAlignment="1" applyProtection="1">
      <alignment horizontal="left" indent="1"/>
      <protection hidden="1"/>
    </xf>
    <xf numFmtId="0" fontId="13" fillId="0" borderId="92" xfId="54" applyBorder="1" applyProtection="1">
      <alignment/>
      <protection hidden="1"/>
    </xf>
    <xf numFmtId="0" fontId="21" fillId="0" borderId="130" xfId="54" applyFont="1" applyBorder="1" applyAlignment="1" applyProtection="1">
      <alignment horizontal="center"/>
      <protection hidden="1"/>
    </xf>
    <xf numFmtId="0" fontId="21" fillId="0" borderId="92" xfId="54" applyFont="1" applyBorder="1" applyAlignment="1" applyProtection="1">
      <alignment horizontal="left" indent="1"/>
      <protection hidden="1"/>
    </xf>
    <xf numFmtId="0" fontId="21" fillId="0" borderId="92" xfId="54" applyFont="1" applyBorder="1" applyAlignment="1" applyProtection="1">
      <alignment horizontal="center"/>
      <protection hidden="1"/>
    </xf>
    <xf numFmtId="166" fontId="21" fillId="0" borderId="131" xfId="54" applyNumberFormat="1" applyFont="1" applyBorder="1" applyAlignment="1" applyProtection="1">
      <alignment horizontal="center" vertical="center"/>
      <protection hidden="1" locked="0"/>
    </xf>
    <xf numFmtId="0" fontId="78" fillId="0" borderId="114" xfId="54" applyFont="1" applyBorder="1" applyAlignment="1" applyProtection="1">
      <alignment horizontal="center" vertical="center"/>
      <protection hidden="1" locked="0"/>
    </xf>
    <xf numFmtId="166" fontId="21" fillId="0" borderId="114" xfId="54" applyNumberFormat="1" applyFont="1" applyBorder="1" applyAlignment="1" applyProtection="1">
      <alignment horizontal="center" vertical="center"/>
      <protection hidden="1" locked="0"/>
    </xf>
    <xf numFmtId="0" fontId="78" fillId="0" borderId="132" xfId="54" applyFont="1" applyBorder="1" applyAlignment="1" applyProtection="1">
      <alignment horizontal="center" vertical="center"/>
      <protection hidden="1" locked="0"/>
    </xf>
    <xf numFmtId="0" fontId="13" fillId="0" borderId="100" xfId="54" applyBorder="1" applyAlignment="1" applyProtection="1">
      <alignment horizontal="left" indent="1"/>
      <protection hidden="1"/>
    </xf>
    <xf numFmtId="0" fontId="13" fillId="0" borderId="86" xfId="54" applyBorder="1" applyAlignment="1" applyProtection="1">
      <alignment horizontal="left" wrapText="1" indent="1"/>
      <protection hidden="1"/>
    </xf>
    <xf numFmtId="0" fontId="13" fillId="0" borderId="101" xfId="54" applyBorder="1" applyAlignment="1" applyProtection="1">
      <alignment horizontal="left" wrapText="1" indent="1"/>
      <protection hidden="1"/>
    </xf>
    <xf numFmtId="0" fontId="21" fillId="0" borderId="97" xfId="54" applyFont="1" applyBorder="1" applyAlignment="1" applyProtection="1">
      <alignment/>
      <protection hidden="1"/>
    </xf>
    <xf numFmtId="0" fontId="21" fillId="0" borderId="97" xfId="54" applyFont="1" applyBorder="1" applyAlignment="1" applyProtection="1">
      <alignment horizontal="right"/>
      <protection hidden="1"/>
    </xf>
    <xf numFmtId="165" fontId="76" fillId="0" borderId="103" xfId="54" applyNumberFormat="1" applyFont="1" applyBorder="1" applyAlignment="1" applyProtection="1">
      <alignment horizontal="left" vertical="center" indent="1"/>
      <protection hidden="1" locked="0"/>
    </xf>
    <xf numFmtId="165" fontId="13" fillId="0" borderId="40" xfId="54" applyNumberFormat="1" applyBorder="1" applyAlignment="1" applyProtection="1">
      <alignment horizontal="left" vertical="center" indent="1"/>
      <protection hidden="1" locked="0"/>
    </xf>
    <xf numFmtId="165" fontId="76" fillId="0" borderId="10" xfId="54" applyNumberFormat="1" applyFont="1" applyBorder="1" applyAlignment="1" applyProtection="1">
      <alignment horizontal="left" vertical="center" indent="1"/>
      <protection hidden="1" locked="0"/>
    </xf>
    <xf numFmtId="0" fontId="75" fillId="0" borderId="0" xfId="54" applyFont="1" applyBorder="1" applyAlignment="1" applyProtection="1">
      <alignment horizontal="center" vertical="center"/>
      <protection hidden="1"/>
    </xf>
    <xf numFmtId="165" fontId="13" fillId="0" borderId="0" xfId="54" applyNumberFormat="1" applyBorder="1" applyAlignment="1" applyProtection="1">
      <alignment horizontal="left" vertical="center" indent="1"/>
      <protection hidden="1" locked="0"/>
    </xf>
    <xf numFmtId="0" fontId="21" fillId="0" borderId="0" xfId="54" applyFont="1" applyBorder="1" applyAlignment="1" applyProtection="1">
      <alignment horizontal="center" vertical="center"/>
      <protection hidden="1"/>
    </xf>
    <xf numFmtId="0" fontId="77" fillId="0" borderId="0" xfId="54" applyFont="1" applyBorder="1" applyAlignment="1" applyProtection="1">
      <alignment horizontal="center" vertical="center"/>
      <protection hidden="1"/>
    </xf>
    <xf numFmtId="0" fontId="21" fillId="0" borderId="10" xfId="54" applyFont="1" applyBorder="1" applyAlignment="1" applyProtection="1">
      <alignment/>
      <protection hidden="1"/>
    </xf>
    <xf numFmtId="0" fontId="21" fillId="0" borderId="10" xfId="54" applyFont="1" applyBorder="1" applyAlignment="1" applyProtection="1">
      <alignment horizontal="center" vertical="top"/>
      <protection hidden="1"/>
    </xf>
    <xf numFmtId="0" fontId="21" fillId="0" borderId="0" xfId="54" applyFont="1" applyBorder="1" applyAlignment="1" applyProtection="1">
      <alignment horizontal="center" vertical="top"/>
      <protection hidden="1"/>
    </xf>
    <xf numFmtId="0" fontId="14" fillId="0" borderId="0" xfId="54" applyFont="1" applyBorder="1" applyAlignment="1" applyProtection="1">
      <alignment horizontal="center" vertical="center"/>
      <protection hidden="1"/>
    </xf>
    <xf numFmtId="0" fontId="13" fillId="0" borderId="0" xfId="54" applyFont="1" applyBorder="1" applyAlignment="1" applyProtection="1">
      <alignment horizontal="center" vertical="center"/>
      <protection hidden="1"/>
    </xf>
    <xf numFmtId="0" fontId="13" fillId="0" borderId="10" xfId="54" applyFont="1" applyBorder="1" applyAlignment="1" applyProtection="1">
      <alignment vertical="center"/>
      <protection hidden="1"/>
    </xf>
    <xf numFmtId="0" fontId="128" fillId="0" borderId="0" xfId="49" applyFont="1" applyBorder="1" applyAlignment="1">
      <alignment horizontal="center" vertical="center"/>
      <protection/>
    </xf>
    <xf numFmtId="0" fontId="212" fillId="0" borderId="0" xfId="52" applyFont="1" applyAlignment="1">
      <alignment horizontal="center"/>
      <protection/>
    </xf>
    <xf numFmtId="14" fontId="191" fillId="0" borderId="0" xfId="52" applyNumberFormat="1" applyFont="1" applyAlignment="1">
      <alignment horizontal="center"/>
      <protection/>
    </xf>
    <xf numFmtId="0" fontId="4" fillId="0" borderId="0" xfId="0" applyFont="1" applyAlignment="1">
      <alignment horizontal="left" vertical="top"/>
    </xf>
    <xf numFmtId="0" fontId="15" fillId="0" borderId="0" xfId="44" applyFont="1" applyFill="1" applyAlignment="1">
      <alignment vertical="center"/>
      <protection/>
    </xf>
    <xf numFmtId="0" fontId="15" fillId="33" borderId="62" xfId="45" applyFont="1" applyFill="1" applyBorder="1">
      <alignment/>
      <protection/>
    </xf>
    <xf numFmtId="0" fontId="15" fillId="33" borderId="62" xfId="45" applyFont="1" applyFill="1" applyBorder="1" applyAlignment="1">
      <alignment/>
      <protection/>
    </xf>
    <xf numFmtId="0" fontId="15" fillId="33" borderId="62" xfId="45" applyFont="1" applyFill="1" applyBorder="1" applyAlignment="1">
      <alignment vertical="center"/>
      <protection/>
    </xf>
    <xf numFmtId="0" fontId="15" fillId="34" borderId="64" xfId="0" applyFont="1" applyFill="1" applyBorder="1" applyAlignment="1">
      <alignment/>
    </xf>
    <xf numFmtId="0" fontId="15" fillId="33" borderId="0" xfId="44" applyFont="1" applyFill="1" applyAlignment="1">
      <alignment vertical="center"/>
      <protection/>
    </xf>
    <xf numFmtId="0" fontId="15" fillId="33" borderId="62" xfId="0" applyFont="1" applyFill="1" applyBorder="1" applyAlignment="1">
      <alignment/>
    </xf>
    <xf numFmtId="0" fontId="15" fillId="0" borderId="6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133" xfId="54" applyFont="1" applyBorder="1" applyAlignment="1" applyProtection="1">
      <alignment horizontal="center" vertical="center"/>
      <protection hidden="1" locked="0"/>
    </xf>
    <xf numFmtId="0" fontId="13" fillId="0" borderId="58" xfId="54" applyFont="1" applyBorder="1" applyAlignment="1" applyProtection="1">
      <alignment horizontal="center" vertical="center"/>
      <protection hidden="1"/>
    </xf>
    <xf numFmtId="0" fontId="13" fillId="0" borderId="134" xfId="54" applyFont="1" applyBorder="1" applyAlignment="1" applyProtection="1">
      <alignment horizontal="center" vertical="center"/>
      <protection hidden="1" locked="0"/>
    </xf>
    <xf numFmtId="0" fontId="20" fillId="0" borderId="21" xfId="49" applyFont="1" applyBorder="1">
      <alignment/>
      <protection/>
    </xf>
    <xf numFmtId="49" fontId="101" fillId="0" borderId="0" xfId="49" applyNumberFormat="1" applyFont="1" applyBorder="1" applyAlignment="1">
      <alignment/>
      <protection/>
    </xf>
    <xf numFmtId="0" fontId="129" fillId="0" borderId="0" xfId="49" applyFont="1" applyBorder="1" applyAlignment="1">
      <alignment horizontal="center"/>
      <protection/>
    </xf>
    <xf numFmtId="0" fontId="130" fillId="0" borderId="0" xfId="49" applyFont="1" applyBorder="1" applyAlignment="1">
      <alignment horizontal="center"/>
      <protection/>
    </xf>
    <xf numFmtId="0" fontId="15" fillId="0" borderId="0" xfId="49" applyFont="1" applyBorder="1" applyAlignment="1">
      <alignment horizontal="center" vertical="center"/>
      <protection/>
    </xf>
    <xf numFmtId="0" fontId="16" fillId="0" borderId="0" xfId="49" applyFont="1" applyBorder="1" applyAlignment="1">
      <alignment horizontal="center" vertical="center"/>
      <protection/>
    </xf>
    <xf numFmtId="0" fontId="98" fillId="0" borderId="0" xfId="49" applyFont="1" applyBorder="1" applyAlignment="1">
      <alignment/>
      <protection/>
    </xf>
    <xf numFmtId="0" fontId="21" fillId="0" borderId="135" xfId="49" applyFont="1" applyBorder="1">
      <alignment/>
      <protection/>
    </xf>
    <xf numFmtId="0" fontId="21" fillId="0" borderId="0" xfId="49" applyFont="1" applyBorder="1" applyAlignment="1">
      <alignment/>
      <protection/>
    </xf>
    <xf numFmtId="0" fontId="98" fillId="0" borderId="23" xfId="49" applyFont="1" applyBorder="1" applyAlignment="1">
      <alignment/>
      <protection/>
    </xf>
    <xf numFmtId="0" fontId="21" fillId="0" borderId="23" xfId="49" applyFont="1" applyBorder="1" applyAlignment="1">
      <alignment/>
      <protection/>
    </xf>
    <xf numFmtId="0" fontId="98" fillId="0" borderId="135" xfId="49" applyFont="1" applyBorder="1" applyAlignment="1">
      <alignment/>
      <protection/>
    </xf>
    <xf numFmtId="0" fontId="16" fillId="0" borderId="24" xfId="49" applyFont="1" applyBorder="1" applyAlignment="1">
      <alignment horizontal="center" vertical="center"/>
      <protection/>
    </xf>
    <xf numFmtId="0" fontId="115" fillId="0" borderId="0" xfId="49" applyFont="1" applyBorder="1" applyAlignment="1">
      <alignment horizontal="right" vertical="center"/>
      <protection/>
    </xf>
    <xf numFmtId="0" fontId="16" fillId="0" borderId="23" xfId="47" applyFont="1" applyBorder="1">
      <alignment/>
      <protection/>
    </xf>
    <xf numFmtId="0" fontId="20" fillId="0" borderId="23" xfId="47" applyFont="1" applyBorder="1">
      <alignment/>
      <protection/>
    </xf>
    <xf numFmtId="0" fontId="98" fillId="0" borderId="78" xfId="49" applyFont="1" applyBorder="1">
      <alignment/>
      <protection/>
    </xf>
    <xf numFmtId="0" fontId="21" fillId="0" borderId="78" xfId="49" applyFont="1" applyBorder="1">
      <alignment/>
      <protection/>
    </xf>
    <xf numFmtId="49" fontId="22" fillId="0" borderId="0" xfId="49" applyNumberFormat="1" applyFont="1" applyBorder="1" applyAlignment="1">
      <alignment/>
      <protection/>
    </xf>
    <xf numFmtId="0" fontId="16" fillId="0" borderId="135" xfId="47" applyFont="1" applyBorder="1">
      <alignment/>
      <protection/>
    </xf>
    <xf numFmtId="0" fontId="16" fillId="0" borderId="136" xfId="47" applyFont="1" applyBorder="1">
      <alignment/>
      <protection/>
    </xf>
    <xf numFmtId="0" fontId="165" fillId="0" borderId="135" xfId="52" applyBorder="1">
      <alignment/>
      <protection/>
    </xf>
    <xf numFmtId="0" fontId="194" fillId="0" borderId="0" xfId="52" applyFont="1" applyAlignment="1">
      <alignment horizontal="right"/>
      <protection/>
    </xf>
    <xf numFmtId="0" fontId="174" fillId="0" borderId="0" xfId="52" applyFont="1" applyBorder="1" applyAlignment="1">
      <alignment vertical="center"/>
      <protection/>
    </xf>
    <xf numFmtId="0" fontId="98" fillId="35" borderId="39" xfId="0" applyFont="1" applyFill="1" applyBorder="1" applyAlignment="1">
      <alignment vertical="center"/>
    </xf>
    <xf numFmtId="0" fontId="79" fillId="35" borderId="39" xfId="0" applyFont="1" applyFill="1" applyBorder="1" applyAlignment="1">
      <alignment horizontal="center"/>
    </xf>
    <xf numFmtId="0" fontId="206" fillId="35" borderId="39" xfId="0" applyFont="1" applyFill="1" applyBorder="1" applyAlignment="1">
      <alignment horizontal="center"/>
    </xf>
    <xf numFmtId="0" fontId="206" fillId="35" borderId="85" xfId="0" applyFont="1" applyFill="1" applyBorder="1" applyAlignment="1">
      <alignment horizontal="center"/>
    </xf>
    <xf numFmtId="0" fontId="213" fillId="42" borderId="64" xfId="45" applyFont="1" applyFill="1" applyBorder="1" applyAlignment="1">
      <alignment horizontal="center" vertical="center"/>
      <protection/>
    </xf>
    <xf numFmtId="49" fontId="121" fillId="50" borderId="32" xfId="0" applyNumberFormat="1" applyFont="1" applyFill="1" applyBorder="1" applyAlignment="1" applyProtection="1">
      <alignment horizontal="center" vertical="center"/>
      <protection locked="0"/>
    </xf>
    <xf numFmtId="49" fontId="121" fillId="5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72" fillId="0" borderId="0" xfId="54" applyFont="1" applyBorder="1" applyAlignment="1" applyProtection="1">
      <alignment horizontal="center" vertical="center"/>
      <protection hidden="1"/>
    </xf>
    <xf numFmtId="165" fontId="76" fillId="0" borderId="0" xfId="54" applyNumberFormat="1" applyFont="1" applyBorder="1" applyAlignment="1" applyProtection="1">
      <alignment horizontal="left" vertical="center" indent="1"/>
      <protection hidden="1" locked="0"/>
    </xf>
    <xf numFmtId="0" fontId="13" fillId="0" borderId="0" xfId="54" applyFont="1" applyBorder="1" applyAlignment="1" applyProtection="1">
      <alignment horizontal="center" vertical="center"/>
      <protection hidden="1" locked="0"/>
    </xf>
    <xf numFmtId="0" fontId="13" fillId="0" borderId="0" xfId="54" applyFont="1" applyBorder="1" applyAlignment="1" applyProtection="1">
      <alignment vertical="center"/>
      <protection hidden="1"/>
    </xf>
    <xf numFmtId="0" fontId="72" fillId="0" borderId="0" xfId="54" applyFont="1" applyBorder="1" applyAlignment="1" applyProtection="1">
      <alignment vertical="center"/>
      <protection hidden="1"/>
    </xf>
    <xf numFmtId="0" fontId="214" fillId="0" borderId="0" xfId="54" applyFont="1" applyBorder="1" applyAlignment="1" applyProtection="1">
      <alignment horizontal="right" vertical="center"/>
      <protection hidden="1"/>
    </xf>
    <xf numFmtId="0" fontId="215" fillId="0" borderId="0" xfId="54" applyFont="1" applyBorder="1" applyAlignment="1" applyProtection="1">
      <alignment horizontal="center" vertical="center"/>
      <protection hidden="1"/>
    </xf>
    <xf numFmtId="0" fontId="21" fillId="0" borderId="0" xfId="54" applyFont="1" applyBorder="1" applyAlignment="1" applyProtection="1">
      <alignment wrapText="1"/>
      <protection hidden="1"/>
    </xf>
    <xf numFmtId="0" fontId="21" fillId="0" borderId="14" xfId="54" applyFont="1" applyBorder="1" applyAlignment="1" applyProtection="1">
      <alignment wrapText="1"/>
      <protection hidden="1"/>
    </xf>
    <xf numFmtId="0" fontId="74" fillId="0" borderId="0" xfId="54" applyFont="1" applyBorder="1" applyAlignment="1" applyProtection="1">
      <alignment vertical="center"/>
      <protection hidden="1"/>
    </xf>
    <xf numFmtId="0" fontId="74" fillId="0" borderId="14" xfId="54" applyFont="1" applyBorder="1" applyAlignment="1" applyProtection="1">
      <alignment vertical="center"/>
      <protection hidden="1"/>
    </xf>
    <xf numFmtId="0" fontId="13" fillId="0" borderId="12" xfId="54" applyFont="1" applyBorder="1" applyAlignment="1" applyProtection="1">
      <alignment horizontal="center" vertical="center"/>
      <protection hidden="1" locked="0"/>
    </xf>
    <xf numFmtId="0" fontId="13" fillId="0" borderId="17" xfId="54" applyFont="1" applyBorder="1" applyAlignment="1" applyProtection="1">
      <alignment horizontal="center" vertical="center"/>
      <protection hidden="1" locked="0"/>
    </xf>
    <xf numFmtId="0" fontId="13" fillId="0" borderId="17" xfId="54" applyFont="1" applyBorder="1" applyAlignment="1" applyProtection="1">
      <alignment horizontal="center" vertical="center"/>
      <protection hidden="1"/>
    </xf>
    <xf numFmtId="0" fontId="13" fillId="0" borderId="53" xfId="54" applyFont="1" applyBorder="1" applyAlignment="1" applyProtection="1">
      <alignment horizontal="center" vertical="center"/>
      <protection hidden="1" locked="0"/>
    </xf>
    <xf numFmtId="0" fontId="13" fillId="0" borderId="137" xfId="54" applyFont="1" applyBorder="1" applyAlignment="1" applyProtection="1">
      <alignment horizontal="center" vertical="center"/>
      <protection hidden="1" locked="0"/>
    </xf>
    <xf numFmtId="0" fontId="13" fillId="0" borderId="45" xfId="54" applyFont="1" applyBorder="1" applyAlignment="1" applyProtection="1">
      <alignment horizontal="center" vertical="center"/>
      <protection hidden="1"/>
    </xf>
    <xf numFmtId="0" fontId="13" fillId="0" borderId="12" xfId="54" applyFont="1" applyBorder="1" applyAlignment="1" applyProtection="1">
      <alignment vertical="center"/>
      <protection hidden="1" locked="0"/>
    </xf>
    <xf numFmtId="0" fontId="13" fillId="0" borderId="17" xfId="54" applyFont="1" applyBorder="1" applyAlignment="1" applyProtection="1">
      <alignment vertical="center"/>
      <protection hidden="1" locked="0"/>
    </xf>
    <xf numFmtId="0" fontId="13" fillId="0" borderId="17" xfId="54" applyFont="1" applyBorder="1" applyAlignment="1" applyProtection="1">
      <alignment vertical="center"/>
      <protection hidden="1"/>
    </xf>
    <xf numFmtId="0" fontId="13" fillId="0" borderId="33" xfId="54" applyFont="1" applyBorder="1" applyAlignment="1" applyProtection="1">
      <alignment horizontal="center" vertical="center"/>
      <protection hidden="1"/>
    </xf>
    <xf numFmtId="0" fontId="13" fillId="0" borderId="84" xfId="54" applyFont="1" applyBorder="1" applyAlignment="1" applyProtection="1">
      <alignment horizontal="left" indent="1"/>
      <protection hidden="1"/>
    </xf>
    <xf numFmtId="0" fontId="13" fillId="0" borderId="97" xfId="54" applyFont="1" applyBorder="1" applyAlignment="1" applyProtection="1">
      <alignment horizontal="left" indent="1"/>
      <protection hidden="1"/>
    </xf>
    <xf numFmtId="0" fontId="13" fillId="0" borderId="138" xfId="54" applyFont="1" applyBorder="1" applyAlignment="1" applyProtection="1">
      <alignment horizontal="left" indent="1"/>
      <protection hidden="1"/>
    </xf>
    <xf numFmtId="0" fontId="21" fillId="0" borderId="100" xfId="54" applyFont="1" applyBorder="1" applyAlignment="1" applyProtection="1">
      <alignment horizontal="left" vertical="top" wrapText="1" indent="1"/>
      <protection hidden="1" locked="0"/>
    </xf>
    <xf numFmtId="0" fontId="21" fillId="0" borderId="86" xfId="54" applyFont="1" applyBorder="1" applyAlignment="1" applyProtection="1">
      <alignment horizontal="left" vertical="top" wrapText="1" indent="1"/>
      <protection hidden="1" locked="0"/>
    </xf>
    <xf numFmtId="0" fontId="21" fillId="0" borderId="101" xfId="54" applyFont="1" applyBorder="1" applyAlignment="1" applyProtection="1">
      <alignment horizontal="left" vertical="top" wrapText="1" indent="1"/>
      <protection hidden="1" locked="0"/>
    </xf>
    <xf numFmtId="0" fontId="13" fillId="0" borderId="139" xfId="54" applyBorder="1" applyAlignment="1" applyProtection="1">
      <alignment horizontal="left" indent="1"/>
      <protection hidden="1" locked="0"/>
    </xf>
    <xf numFmtId="0" fontId="21" fillId="0" borderId="140" xfId="54" applyFont="1" applyBorder="1" applyAlignment="1" applyProtection="1">
      <alignment horizontal="left" vertical="center"/>
      <protection hidden="1" locked="0"/>
    </xf>
    <xf numFmtId="0" fontId="21" fillId="0" borderId="141" xfId="54" applyFont="1" applyBorder="1" applyAlignment="1" applyProtection="1">
      <alignment horizontal="left" vertical="center"/>
      <protection hidden="1" locked="0"/>
    </xf>
    <xf numFmtId="0" fontId="21" fillId="0" borderId="142" xfId="54" applyFont="1" applyBorder="1" applyAlignment="1" applyProtection="1">
      <alignment horizontal="left" vertical="center"/>
      <protection hidden="1" locked="0"/>
    </xf>
    <xf numFmtId="0" fontId="13" fillId="0" borderId="84" xfId="54" applyFont="1" applyBorder="1" applyAlignment="1" applyProtection="1">
      <alignment horizontal="left" indent="1"/>
      <protection hidden="1"/>
    </xf>
    <xf numFmtId="0" fontId="13" fillId="0" borderId="97" xfId="54" applyFont="1" applyBorder="1" applyAlignment="1" applyProtection="1">
      <alignment horizontal="left" indent="1"/>
      <protection hidden="1"/>
    </xf>
    <xf numFmtId="0" fontId="13" fillId="0" borderId="138" xfId="54" applyFont="1" applyBorder="1" applyAlignment="1" applyProtection="1">
      <alignment horizontal="left" indent="1"/>
      <protection hidden="1"/>
    </xf>
    <xf numFmtId="0" fontId="21" fillId="0" borderId="100" xfId="54" applyFont="1" applyBorder="1" applyAlignment="1" applyProtection="1">
      <alignment horizontal="left" vertical="top" wrapText="1" indent="1"/>
      <protection hidden="1" locked="0"/>
    </xf>
    <xf numFmtId="0" fontId="21" fillId="0" borderId="86" xfId="54" applyFont="1" applyBorder="1" applyAlignment="1" applyProtection="1">
      <alignment horizontal="left" vertical="top" wrapText="1" indent="1"/>
      <protection hidden="1" locked="0"/>
    </xf>
    <xf numFmtId="0" fontId="21" fillId="0" borderId="101" xfId="54" applyFont="1" applyBorder="1" applyAlignment="1" applyProtection="1">
      <alignment horizontal="left" vertical="top" wrapText="1" indent="1"/>
      <protection hidden="1" locked="0"/>
    </xf>
    <xf numFmtId="0" fontId="76" fillId="0" borderId="99" xfId="54" applyFont="1" applyBorder="1" applyAlignment="1" applyProtection="1">
      <alignment horizontal="left" indent="1"/>
      <protection hidden="1" locked="0"/>
    </xf>
    <xf numFmtId="20" fontId="76" fillId="0" borderId="99" xfId="54" applyNumberFormat="1" applyFont="1" applyBorder="1" applyAlignment="1" applyProtection="1">
      <alignment horizontal="center"/>
      <protection hidden="1" locked="0"/>
    </xf>
    <xf numFmtId="0" fontId="76" fillId="0" borderId="99" xfId="54" applyFont="1" applyBorder="1" applyAlignment="1" applyProtection="1">
      <alignment horizontal="center"/>
      <protection hidden="1" locked="0"/>
    </xf>
    <xf numFmtId="20" fontId="76" fillId="0" borderId="143" xfId="54" applyNumberFormat="1" applyFont="1" applyBorder="1" applyAlignment="1" applyProtection="1">
      <alignment horizontal="center"/>
      <protection hidden="1" locked="0"/>
    </xf>
    <xf numFmtId="0" fontId="76" fillId="0" borderId="143" xfId="54" applyFont="1" applyBorder="1" applyAlignment="1" applyProtection="1">
      <alignment horizontal="center"/>
      <protection hidden="1" locked="0"/>
    </xf>
    <xf numFmtId="14" fontId="76" fillId="0" borderId="99" xfId="54" applyNumberFormat="1" applyFont="1" applyBorder="1" applyAlignment="1" applyProtection="1">
      <alignment/>
      <protection hidden="1" locked="0"/>
    </xf>
    <xf numFmtId="0" fontId="76" fillId="0" borderId="99" xfId="54" applyFont="1" applyBorder="1" applyAlignment="1" applyProtection="1">
      <alignment/>
      <protection hidden="1" locked="0"/>
    </xf>
    <xf numFmtId="0" fontId="21" fillId="0" borderId="15" xfId="54" applyFont="1" applyBorder="1" applyAlignment="1" applyProtection="1">
      <alignment horizontal="left" indent="1"/>
      <protection hidden="1"/>
    </xf>
    <xf numFmtId="0" fontId="13" fillId="0" borderId="16" xfId="54" applyBorder="1" applyAlignment="1" applyProtection="1">
      <alignment horizontal="left" indent="1"/>
      <protection hidden="1"/>
    </xf>
    <xf numFmtId="49" fontId="76" fillId="0" borderId="99" xfId="54" applyNumberFormat="1" applyFont="1" applyBorder="1" applyAlignment="1" applyProtection="1">
      <alignment horizontal="left" indent="1"/>
      <protection hidden="1" locked="0"/>
    </xf>
    <xf numFmtId="0" fontId="76" fillId="0" borderId="99" xfId="54" applyFont="1" applyBorder="1" applyAlignment="1" applyProtection="1">
      <alignment horizontal="left" indent="1"/>
      <protection hidden="1" locked="0"/>
    </xf>
    <xf numFmtId="165" fontId="76" fillId="0" borderId="103" xfId="54" applyNumberFormat="1" applyFont="1" applyBorder="1" applyAlignment="1" applyProtection="1">
      <alignment horizontal="left" vertical="center" indent="1"/>
      <protection hidden="1" locked="0"/>
    </xf>
    <xf numFmtId="165" fontId="13" fillId="0" borderId="40" xfId="54" applyNumberFormat="1" applyBorder="1" applyAlignment="1" applyProtection="1">
      <alignment horizontal="left" vertical="center" indent="1"/>
      <protection hidden="1" locked="0"/>
    </xf>
    <xf numFmtId="0" fontId="14" fillId="0" borderId="12" xfId="54" applyFont="1" applyBorder="1" applyAlignment="1" applyProtection="1">
      <alignment horizontal="left" vertical="center" indent="1"/>
      <protection hidden="1" locked="0"/>
    </xf>
    <xf numFmtId="0" fontId="14" fillId="0" borderId="13" xfId="54" applyFont="1" applyBorder="1" applyAlignment="1" applyProtection="1">
      <alignment horizontal="left" vertical="center" indent="1"/>
      <protection hidden="1" locked="0"/>
    </xf>
    <xf numFmtId="0" fontId="14" fillId="0" borderId="10" xfId="54" applyFont="1" applyBorder="1" applyAlignment="1" applyProtection="1">
      <alignment horizontal="left" vertical="center" indent="1"/>
      <protection hidden="1" locked="0"/>
    </xf>
    <xf numFmtId="0" fontId="14" fillId="0" borderId="14" xfId="54" applyFont="1" applyBorder="1" applyAlignment="1" applyProtection="1">
      <alignment horizontal="left" vertical="center" indent="1"/>
      <protection hidden="1" locked="0"/>
    </xf>
    <xf numFmtId="0" fontId="14" fillId="0" borderId="10" xfId="54" applyFont="1" applyBorder="1" applyAlignment="1" applyProtection="1">
      <alignment horizontal="left" vertical="top" indent="1"/>
      <protection hidden="1" locked="0"/>
    </xf>
    <xf numFmtId="0" fontId="14" fillId="0" borderId="14" xfId="54" applyFont="1" applyBorder="1" applyAlignment="1" applyProtection="1">
      <alignment horizontal="left" vertical="top" indent="1"/>
      <protection hidden="1" locked="0"/>
    </xf>
    <xf numFmtId="0" fontId="14" fillId="0" borderId="144" xfId="54" applyFont="1" applyBorder="1" applyAlignment="1" applyProtection="1">
      <alignment horizontal="left" vertical="top" indent="1"/>
      <protection hidden="1" locked="0"/>
    </xf>
    <xf numFmtId="0" fontId="14" fillId="0" borderId="145" xfId="54" applyFont="1" applyBorder="1" applyAlignment="1" applyProtection="1">
      <alignment horizontal="left" vertical="top" indent="1"/>
      <protection hidden="1" locked="0"/>
    </xf>
    <xf numFmtId="0" fontId="21" fillId="0" borderId="12" xfId="54" applyFont="1" applyBorder="1" applyAlignment="1" applyProtection="1">
      <alignment horizontal="left" indent="1"/>
      <protection hidden="1"/>
    </xf>
    <xf numFmtId="0" fontId="13" fillId="0" borderId="13" xfId="54" applyBorder="1" applyAlignment="1" applyProtection="1">
      <alignment horizontal="left" indent="1"/>
      <protection hidden="1"/>
    </xf>
    <xf numFmtId="0" fontId="21" fillId="0" borderId="12" xfId="54" applyFont="1" applyBorder="1" applyAlignment="1" applyProtection="1">
      <alignment horizontal="center"/>
      <protection hidden="1"/>
    </xf>
    <xf numFmtId="0" fontId="21" fillId="0" borderId="17" xfId="54" applyFont="1" applyBorder="1" applyAlignment="1" applyProtection="1">
      <alignment horizontal="center"/>
      <protection hidden="1"/>
    </xf>
    <xf numFmtId="0" fontId="21" fillId="0" borderId="13" xfId="54" applyFont="1" applyBorder="1" applyAlignment="1" applyProtection="1">
      <alignment horizontal="center"/>
      <protection hidden="1"/>
    </xf>
    <xf numFmtId="0" fontId="72" fillId="0" borderId="10" xfId="54" applyFont="1" applyBorder="1" applyAlignment="1" applyProtection="1">
      <alignment horizontal="center" vertical="center"/>
      <protection hidden="1"/>
    </xf>
    <xf numFmtId="0" fontId="72" fillId="0" borderId="0" xfId="54" applyFont="1" applyBorder="1" applyAlignment="1" applyProtection="1">
      <alignment horizontal="center" vertical="center"/>
      <protection hidden="1"/>
    </xf>
    <xf numFmtId="0" fontId="72" fillId="0" borderId="14" xfId="54" applyFont="1" applyBorder="1" applyAlignment="1" applyProtection="1">
      <alignment horizontal="center" vertical="center"/>
      <protection hidden="1"/>
    </xf>
    <xf numFmtId="0" fontId="21" fillId="0" borderId="134" xfId="54" applyFont="1" applyBorder="1" applyAlignment="1" applyProtection="1">
      <alignment horizontal="center"/>
      <protection hidden="1"/>
    </xf>
    <xf numFmtId="0" fontId="21" fillId="0" borderId="133" xfId="54" applyFont="1" applyBorder="1" applyAlignment="1" applyProtection="1">
      <alignment horizontal="center"/>
      <protection hidden="1"/>
    </xf>
    <xf numFmtId="0" fontId="21" fillId="0" borderId="58" xfId="54" applyFont="1" applyBorder="1" applyAlignment="1" applyProtection="1">
      <alignment horizontal="center"/>
      <protection hidden="1"/>
    </xf>
    <xf numFmtId="0" fontId="21" fillId="0" borderId="25" xfId="54" applyFont="1" applyBorder="1" applyAlignment="1" applyProtection="1">
      <alignment horizontal="center" vertical="center" wrapText="1"/>
      <protection hidden="1"/>
    </xf>
    <xf numFmtId="0" fontId="21" fillId="0" borderId="26" xfId="54" applyFont="1" applyBorder="1" applyAlignment="1" applyProtection="1">
      <alignment horizontal="center" vertical="center" wrapText="1"/>
      <protection hidden="1"/>
    </xf>
    <xf numFmtId="49" fontId="76" fillId="0" borderId="103" xfId="54" applyNumberFormat="1" applyFont="1" applyBorder="1" applyAlignment="1" applyProtection="1">
      <alignment horizontal="left" vertical="center" indent="1"/>
      <protection hidden="1" locked="0"/>
    </xf>
    <xf numFmtId="49" fontId="13" fillId="0" borderId="40" xfId="54" applyNumberFormat="1" applyBorder="1" applyAlignment="1" applyProtection="1">
      <alignment horizontal="left" vertical="center" indent="1"/>
      <protection hidden="1" locked="0"/>
    </xf>
    <xf numFmtId="0" fontId="71" fillId="0" borderId="0" xfId="54" applyFont="1" applyAlignment="1" applyProtection="1">
      <alignment vertical="center" wrapText="1"/>
      <protection hidden="1"/>
    </xf>
    <xf numFmtId="0" fontId="71" fillId="0" borderId="11" xfId="54" applyFont="1" applyBorder="1" applyAlignment="1" applyProtection="1">
      <alignment vertical="center" wrapText="1"/>
      <protection hidden="1"/>
    </xf>
    <xf numFmtId="0" fontId="72" fillId="0" borderId="0" xfId="54" applyFont="1" applyAlignment="1" applyProtection="1">
      <alignment horizontal="center"/>
      <protection hidden="1"/>
    </xf>
    <xf numFmtId="0" fontId="14" fillId="0" borderId="99" xfId="54" applyFont="1" applyBorder="1" applyAlignment="1" applyProtection="1">
      <alignment horizontal="left" indent="1"/>
      <protection hidden="1" locked="0"/>
    </xf>
    <xf numFmtId="0" fontId="21" fillId="0" borderId="0" xfId="54" applyFont="1" applyAlignment="1" applyProtection="1">
      <alignment horizontal="right"/>
      <protection hidden="1"/>
    </xf>
    <xf numFmtId="14" fontId="14" fillId="0" borderId="99" xfId="54" applyNumberFormat="1" applyFont="1" applyBorder="1" applyAlignment="1" applyProtection="1">
      <alignment horizontal="center"/>
      <protection hidden="1" locked="0"/>
    </xf>
    <xf numFmtId="0" fontId="14" fillId="0" borderId="99" xfId="54" applyFont="1" applyBorder="1" applyAlignment="1" applyProtection="1">
      <alignment horizontal="center"/>
      <protection hidden="1" locked="0"/>
    </xf>
    <xf numFmtId="165" fontId="76" fillId="0" borderId="40" xfId="54" applyNumberFormat="1" applyFont="1" applyBorder="1" applyAlignment="1" applyProtection="1">
      <alignment horizontal="left" vertical="center" indent="1"/>
      <protection hidden="1" locked="0"/>
    </xf>
    <xf numFmtId="0" fontId="74" fillId="49" borderId="33" xfId="54" applyFont="1" applyFill="1" applyBorder="1" applyAlignment="1" applyProtection="1">
      <alignment horizontal="left" vertical="center" indent="1"/>
      <protection hidden="1" locked="0"/>
    </xf>
    <xf numFmtId="0" fontId="22" fillId="49" borderId="33" xfId="54" applyFont="1" applyFill="1" applyBorder="1" applyAlignment="1" applyProtection="1">
      <alignment horizontal="left" vertical="center" indent="1"/>
      <protection hidden="1" locked="0"/>
    </xf>
    <xf numFmtId="0" fontId="22" fillId="49" borderId="19" xfId="54" applyFont="1" applyFill="1" applyBorder="1" applyAlignment="1" applyProtection="1">
      <alignment horizontal="left" vertical="center" indent="1"/>
      <protection hidden="1" locked="0"/>
    </xf>
    <xf numFmtId="0" fontId="14" fillId="0" borderId="63" xfId="54" applyFont="1" applyBorder="1" applyAlignment="1" applyProtection="1">
      <alignment horizontal="left" vertical="center" indent="1"/>
      <protection hidden="1" locked="0"/>
    </xf>
    <xf numFmtId="0" fontId="14" fillId="0" borderId="146" xfId="54" applyFont="1" applyBorder="1" applyAlignment="1" applyProtection="1">
      <alignment horizontal="left" vertical="center" indent="1"/>
      <protection hidden="1" locked="0"/>
    </xf>
    <xf numFmtId="0" fontId="216" fillId="0" borderId="147" xfId="54" applyFont="1" applyBorder="1" applyAlignment="1" applyProtection="1">
      <alignment horizontal="center" vertical="center"/>
      <protection hidden="1" locked="0"/>
    </xf>
    <xf numFmtId="0" fontId="21" fillId="0" borderId="10" xfId="54" applyFont="1" applyBorder="1" applyAlignment="1" applyProtection="1">
      <alignment horizontal="center" wrapText="1"/>
      <protection hidden="1"/>
    </xf>
    <xf numFmtId="0" fontId="21" fillId="0" borderId="0" xfId="54" applyFont="1" applyBorder="1" applyAlignment="1" applyProtection="1">
      <alignment horizontal="center" wrapText="1"/>
      <protection hidden="1"/>
    </xf>
    <xf numFmtId="0" fontId="21" fillId="0" borderId="14" xfId="54" applyFont="1" applyBorder="1" applyAlignment="1" applyProtection="1">
      <alignment horizontal="center" wrapText="1"/>
      <protection hidden="1"/>
    </xf>
    <xf numFmtId="0" fontId="75" fillId="0" borderId="12" xfId="54" applyFont="1" applyBorder="1" applyAlignment="1" applyProtection="1">
      <alignment horizontal="center" vertical="center"/>
      <protection hidden="1"/>
    </xf>
    <xf numFmtId="0" fontId="75" fillId="0" borderId="13" xfId="54" applyFont="1" applyBorder="1" applyAlignment="1" applyProtection="1">
      <alignment horizontal="center" vertical="center"/>
      <protection hidden="1"/>
    </xf>
    <xf numFmtId="0" fontId="75" fillId="0" borderId="15" xfId="54" applyFont="1" applyBorder="1" applyAlignment="1" applyProtection="1">
      <alignment horizontal="center" vertical="center"/>
      <protection hidden="1"/>
    </xf>
    <xf numFmtId="0" fontId="75" fillId="0" borderId="16" xfId="54" applyFont="1" applyBorder="1" applyAlignment="1" applyProtection="1">
      <alignment horizontal="center" vertical="center"/>
      <protection hidden="1"/>
    </xf>
    <xf numFmtId="0" fontId="21" fillId="0" borderId="10" xfId="54" applyFont="1" applyBorder="1" applyAlignment="1" applyProtection="1">
      <alignment horizontal="center" vertical="center"/>
      <protection hidden="1"/>
    </xf>
    <xf numFmtId="0" fontId="21" fillId="0" borderId="0" xfId="54" applyFont="1" applyBorder="1" applyAlignment="1" applyProtection="1">
      <alignment horizontal="center" vertical="center"/>
      <protection hidden="1"/>
    </xf>
    <xf numFmtId="0" fontId="21" fillId="0" borderId="0" xfId="54" applyFont="1" applyBorder="1" applyAlignment="1" applyProtection="1">
      <alignment horizontal="center"/>
      <protection hidden="1"/>
    </xf>
    <xf numFmtId="0" fontId="13" fillId="0" borderId="142" xfId="54" applyBorder="1" applyAlignment="1" applyProtection="1">
      <alignment horizontal="center"/>
      <protection hidden="1" locked="0"/>
    </xf>
    <xf numFmtId="0" fontId="21" fillId="0" borderId="14" xfId="54" applyFont="1" applyBorder="1" applyAlignment="1" applyProtection="1">
      <alignment horizontal="center" vertical="center"/>
      <protection hidden="1"/>
    </xf>
    <xf numFmtId="0" fontId="217" fillId="0" borderId="147" xfId="54" applyFont="1" applyBorder="1" applyAlignment="1" applyProtection="1">
      <alignment horizontal="center" vertical="center"/>
      <protection hidden="1"/>
    </xf>
    <xf numFmtId="0" fontId="13" fillId="0" borderId="92" xfId="54" applyBorder="1" applyAlignment="1" applyProtection="1">
      <alignment horizontal="center"/>
      <protection hidden="1" locked="0"/>
    </xf>
    <xf numFmtId="49" fontId="22" fillId="0" borderId="135" xfId="49" applyNumberFormat="1" applyFont="1" applyBorder="1" applyAlignment="1">
      <alignment/>
      <protection/>
    </xf>
    <xf numFmtId="0" fontId="136" fillId="0" borderId="0" xfId="49" applyFont="1" applyBorder="1" applyAlignment="1">
      <alignment horizontal="center"/>
      <protection/>
    </xf>
    <xf numFmtId="49" fontId="101" fillId="0" borderId="135" xfId="49" applyNumberFormat="1" applyFont="1" applyBorder="1" applyAlignment="1">
      <alignment/>
      <protection/>
    </xf>
    <xf numFmtId="0" fontId="194" fillId="0" borderId="0" xfId="52" applyFont="1" applyAlignment="1">
      <alignment horizontal="right"/>
      <protection/>
    </xf>
    <xf numFmtId="0" fontId="218" fillId="0" borderId="0" xfId="52" applyFont="1" applyAlignment="1">
      <alignment horizontal="center"/>
      <protection/>
    </xf>
    <xf numFmtId="0" fontId="219" fillId="0" borderId="0" xfId="53" applyFont="1" applyAlignment="1">
      <alignment horizontal="center" vertical="center"/>
      <protection/>
    </xf>
    <xf numFmtId="0" fontId="212" fillId="0" borderId="0" xfId="52" applyFont="1" applyAlignment="1">
      <alignment horizontal="center"/>
      <protection/>
    </xf>
    <xf numFmtId="14" fontId="191" fillId="0" borderId="0" xfId="52" applyNumberFormat="1" applyFont="1" applyAlignment="1">
      <alignment horizontal="center"/>
      <protection/>
    </xf>
    <xf numFmtId="49" fontId="220" fillId="0" borderId="148" xfId="52" applyNumberFormat="1" applyFont="1" applyBorder="1" applyAlignment="1">
      <alignment horizontal="center" vertical="center"/>
      <protection/>
    </xf>
    <xf numFmtId="49" fontId="220" fillId="0" borderId="149" xfId="52" applyNumberFormat="1" applyFont="1" applyBorder="1" applyAlignment="1">
      <alignment horizontal="center" vertical="center"/>
      <protection/>
    </xf>
    <xf numFmtId="0" fontId="79" fillId="34" borderId="18" xfId="0" applyFont="1" applyFill="1" applyBorder="1" applyAlignment="1">
      <alignment horizontal="center"/>
    </xf>
    <xf numFmtId="0" fontId="79" fillId="34" borderId="33" xfId="0" applyFont="1" applyFill="1" applyBorder="1" applyAlignment="1">
      <alignment horizontal="center"/>
    </xf>
    <xf numFmtId="0" fontId="79" fillId="34" borderId="19" xfId="0" applyFont="1" applyFill="1" applyBorder="1" applyAlignment="1">
      <alignment horizontal="center"/>
    </xf>
    <xf numFmtId="0" fontId="35" fillId="33" borderId="25" xfId="0" applyFont="1" applyFill="1" applyBorder="1" applyAlignment="1">
      <alignment horizontal="center" vertical="center"/>
    </xf>
    <xf numFmtId="0" fontId="35" fillId="33" borderId="26" xfId="0" applyFont="1" applyFill="1" applyBorder="1" applyAlignment="1">
      <alignment horizontal="center" vertical="center"/>
    </xf>
    <xf numFmtId="0" fontId="148" fillId="35" borderId="25" xfId="0" applyFont="1" applyFill="1" applyBorder="1" applyAlignment="1">
      <alignment horizontal="center"/>
    </xf>
    <xf numFmtId="0" fontId="148" fillId="35" borderId="26" xfId="0" applyFont="1" applyFill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120" fillId="0" borderId="10" xfId="0" applyFont="1" applyBorder="1" applyAlignment="1">
      <alignment horizontal="center" vertical="top"/>
    </xf>
    <xf numFmtId="0" fontId="120" fillId="0" borderId="14" xfId="0" applyFont="1" applyBorder="1" applyAlignment="1">
      <alignment horizontal="center" vertical="top"/>
    </xf>
    <xf numFmtId="14" fontId="221" fillId="50" borderId="150" xfId="0" applyNumberFormat="1" applyFont="1" applyFill="1" applyBorder="1" applyAlignment="1" applyProtection="1">
      <alignment horizontal="center" vertical="center"/>
      <protection locked="0"/>
    </xf>
    <xf numFmtId="14" fontId="221" fillId="50" borderId="33" xfId="0" applyNumberFormat="1" applyFont="1" applyFill="1" applyBorder="1" applyAlignment="1" applyProtection="1">
      <alignment horizontal="center" vertical="center"/>
      <protection locked="0"/>
    </xf>
    <xf numFmtId="14" fontId="221" fillId="50" borderId="19" xfId="0" applyNumberFormat="1" applyFont="1" applyFill="1" applyBorder="1" applyAlignment="1" applyProtection="1">
      <alignment horizontal="center" vertical="center"/>
      <protection locked="0"/>
    </xf>
    <xf numFmtId="0" fontId="222" fillId="35" borderId="18" xfId="0" applyFont="1" applyFill="1" applyBorder="1" applyAlignment="1">
      <alignment horizontal="right" vertical="center"/>
    </xf>
    <xf numFmtId="0" fontId="222" fillId="35" borderId="55" xfId="0" applyFont="1" applyFill="1" applyBorder="1" applyAlignment="1">
      <alignment horizontal="right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101" fillId="0" borderId="151" xfId="0" applyFont="1" applyBorder="1" applyAlignment="1" applyProtection="1">
      <alignment horizontal="center" vertical="center"/>
      <protection locked="0"/>
    </xf>
    <xf numFmtId="0" fontId="101" fillId="0" borderId="152" xfId="0" applyFont="1" applyBorder="1" applyAlignment="1" applyProtection="1">
      <alignment horizontal="center" vertical="center"/>
      <protection locked="0"/>
    </xf>
    <xf numFmtId="0" fontId="120" fillId="0" borderId="153" xfId="0" applyFont="1" applyBorder="1" applyAlignment="1" applyProtection="1">
      <alignment horizontal="center" vertical="center"/>
      <protection locked="0"/>
    </xf>
    <xf numFmtId="0" fontId="120" fillId="0" borderId="57" xfId="0" applyFont="1" applyBorder="1" applyAlignment="1" applyProtection="1">
      <alignment horizontal="center" vertical="center"/>
      <protection locked="0"/>
    </xf>
    <xf numFmtId="0" fontId="25" fillId="35" borderId="154" xfId="45" applyFont="1" applyFill="1" applyBorder="1" applyAlignment="1" applyProtection="1">
      <alignment horizontal="center"/>
      <protection/>
    </xf>
    <xf numFmtId="0" fontId="25" fillId="35" borderId="155" xfId="51" applyFont="1" applyFill="1" applyBorder="1" applyAlignment="1" applyProtection="1">
      <alignment horizontal="center"/>
      <protection/>
    </xf>
    <xf numFmtId="0" fontId="25" fillId="35" borderId="156" xfId="51" applyFont="1" applyFill="1" applyBorder="1" applyAlignment="1" applyProtection="1">
      <alignment horizontal="center"/>
      <protection/>
    </xf>
    <xf numFmtId="0" fontId="223" fillId="50" borderId="25" xfId="0" applyFont="1" applyFill="1" applyBorder="1" applyAlignment="1" applyProtection="1">
      <alignment horizontal="center" vertical="center"/>
      <protection locked="0"/>
    </xf>
    <xf numFmtId="0" fontId="223" fillId="50" borderId="26" xfId="0" applyFont="1" applyFill="1" applyBorder="1" applyAlignment="1" applyProtection="1">
      <alignment horizontal="center" vertical="center"/>
      <protection locked="0"/>
    </xf>
    <xf numFmtId="0" fontId="222" fillId="35" borderId="148" xfId="0" applyFont="1" applyFill="1" applyBorder="1" applyAlignment="1">
      <alignment horizontal="right" vertical="center"/>
    </xf>
    <xf numFmtId="0" fontId="222" fillId="35" borderId="50" xfId="0" applyFont="1" applyFill="1" applyBorder="1" applyAlignment="1">
      <alignment horizontal="right" vertical="center"/>
    </xf>
    <xf numFmtId="0" fontId="101" fillId="0" borderId="157" xfId="0" applyFont="1" applyBorder="1" applyAlignment="1" applyProtection="1">
      <alignment horizontal="center" vertical="center"/>
      <protection locked="0"/>
    </xf>
    <xf numFmtId="0" fontId="101" fillId="0" borderId="158" xfId="0" applyFont="1" applyBorder="1" applyAlignment="1" applyProtection="1">
      <alignment horizontal="center" vertical="center"/>
      <protection locked="0"/>
    </xf>
    <xf numFmtId="0" fontId="106" fillId="35" borderId="18" xfId="0" applyFont="1" applyFill="1" applyBorder="1" applyAlignment="1">
      <alignment horizontal="right" vertical="center"/>
    </xf>
    <xf numFmtId="0" fontId="106" fillId="35" borderId="33" xfId="0" applyFont="1" applyFill="1" applyBorder="1" applyAlignment="1">
      <alignment horizontal="right" vertical="center"/>
    </xf>
    <xf numFmtId="0" fontId="223" fillId="50" borderId="12" xfId="0" applyFont="1" applyFill="1" applyBorder="1" applyAlignment="1" applyProtection="1">
      <alignment horizontal="center" vertical="center"/>
      <protection locked="0"/>
    </xf>
    <xf numFmtId="0" fontId="223" fillId="50" borderId="10" xfId="0" applyFont="1" applyFill="1" applyBorder="1" applyAlignment="1" applyProtection="1">
      <alignment horizontal="center" vertical="center"/>
      <protection locked="0"/>
    </xf>
    <xf numFmtId="0" fontId="224" fillId="50" borderId="17" xfId="0" applyFont="1" applyFill="1" applyBorder="1" applyAlignment="1" applyProtection="1">
      <alignment horizontal="center" vertical="center" shrinkToFit="1"/>
      <protection locked="0"/>
    </xf>
    <xf numFmtId="0" fontId="224" fillId="50" borderId="13" xfId="0" applyFont="1" applyFill="1" applyBorder="1" applyAlignment="1" applyProtection="1">
      <alignment horizontal="center" vertical="center" shrinkToFit="1"/>
      <protection locked="0"/>
    </xf>
    <xf numFmtId="0" fontId="224" fillId="50" borderId="11" xfId="0" applyFont="1" applyFill="1" applyBorder="1" applyAlignment="1" applyProtection="1">
      <alignment horizontal="center" vertical="center" shrinkToFit="1"/>
      <protection locked="0"/>
    </xf>
    <xf numFmtId="0" fontId="224" fillId="50" borderId="16" xfId="0" applyFont="1" applyFill="1" applyBorder="1" applyAlignment="1" applyProtection="1">
      <alignment horizontal="center" vertical="center" shrinkToFit="1"/>
      <protection locked="0"/>
    </xf>
    <xf numFmtId="0" fontId="145" fillId="0" borderId="10" xfId="0" applyFont="1" applyBorder="1" applyAlignment="1" applyProtection="1">
      <alignment horizontal="center" vertical="center"/>
      <protection locked="0"/>
    </xf>
    <xf numFmtId="0" fontId="225" fillId="5" borderId="63" xfId="0" applyFont="1" applyFill="1" applyBorder="1" applyAlignment="1" applyProtection="1">
      <alignment horizontal="center" vertical="center"/>
      <protection locked="0"/>
    </xf>
    <xf numFmtId="0" fontId="225" fillId="5" borderId="28" xfId="0" applyFont="1" applyFill="1" applyBorder="1" applyAlignment="1" applyProtection="1">
      <alignment horizontal="center" vertical="center"/>
      <protection locked="0"/>
    </xf>
    <xf numFmtId="0" fontId="225" fillId="5" borderId="146" xfId="0" applyFont="1" applyFill="1" applyBorder="1" applyAlignment="1" applyProtection="1">
      <alignment horizontal="center" vertical="center"/>
      <protection locked="0"/>
    </xf>
    <xf numFmtId="0" fontId="4" fillId="16" borderId="0" xfId="0" applyFont="1" applyFill="1" applyAlignment="1">
      <alignment horizontal="center" vertical="top"/>
    </xf>
    <xf numFmtId="0" fontId="3" fillId="35" borderId="83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0" fillId="35" borderId="97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3" fillId="35" borderId="97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226" fillId="35" borderId="25" xfId="45" applyFont="1" applyFill="1" applyBorder="1" applyAlignment="1" applyProtection="1">
      <alignment horizontal="center" vertical="center"/>
      <protection/>
    </xf>
    <xf numFmtId="0" fontId="226" fillId="35" borderId="26" xfId="45" applyFont="1" applyFill="1" applyBorder="1" applyAlignment="1" applyProtection="1">
      <alignment horizontal="center" vertical="center"/>
      <protection/>
    </xf>
    <xf numFmtId="0" fontId="101" fillId="0" borderId="159" xfId="0" applyFont="1" applyBorder="1" applyAlignment="1" applyProtection="1">
      <alignment horizontal="center" vertical="center"/>
      <protection locked="0"/>
    </xf>
    <xf numFmtId="0" fontId="101" fillId="0" borderId="160" xfId="0" applyFont="1" applyBorder="1" applyAlignment="1" applyProtection="1">
      <alignment horizontal="center" vertical="center"/>
      <protection locked="0"/>
    </xf>
    <xf numFmtId="0" fontId="195" fillId="5" borderId="33" xfId="0" applyFont="1" applyFill="1" applyBorder="1" applyAlignment="1" applyProtection="1">
      <alignment horizontal="center" vertical="center"/>
      <protection locked="0"/>
    </xf>
    <xf numFmtId="0" fontId="195" fillId="5" borderId="19" xfId="0" applyFont="1" applyFill="1" applyBorder="1" applyAlignment="1" applyProtection="1">
      <alignment horizontal="center" vertical="center"/>
      <protection locked="0"/>
    </xf>
    <xf numFmtId="0" fontId="3" fillId="35" borderId="102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227" fillId="5" borderId="63" xfId="0" applyFont="1" applyFill="1" applyBorder="1" applyAlignment="1" applyProtection="1">
      <alignment horizontal="center" vertical="center"/>
      <protection locked="0"/>
    </xf>
    <xf numFmtId="0" fontId="227" fillId="5" borderId="28" xfId="0" applyFont="1" applyFill="1" applyBorder="1" applyAlignment="1" applyProtection="1">
      <alignment horizontal="center" vertical="center"/>
      <protection locked="0"/>
    </xf>
    <xf numFmtId="0" fontId="227" fillId="5" borderId="146" xfId="0" applyFont="1" applyFill="1" applyBorder="1" applyAlignment="1" applyProtection="1">
      <alignment horizontal="center" vertical="center"/>
      <protection locked="0"/>
    </xf>
    <xf numFmtId="0" fontId="228" fillId="50" borderId="17" xfId="0" applyFont="1" applyFill="1" applyBorder="1" applyAlignment="1" applyProtection="1">
      <alignment horizontal="center" vertical="center"/>
      <protection locked="0"/>
    </xf>
    <xf numFmtId="0" fontId="228" fillId="50" borderId="13" xfId="0" applyFont="1" applyFill="1" applyBorder="1" applyAlignment="1" applyProtection="1">
      <alignment horizontal="center" vertical="center"/>
      <protection locked="0"/>
    </xf>
    <xf numFmtId="0" fontId="228" fillId="50" borderId="11" xfId="0" applyFont="1" applyFill="1" applyBorder="1" applyAlignment="1" applyProtection="1">
      <alignment horizontal="center" vertical="center"/>
      <protection locked="0"/>
    </xf>
    <xf numFmtId="0" fontId="228" fillId="50" borderId="16" xfId="0" applyFont="1" applyFill="1" applyBorder="1" applyAlignment="1" applyProtection="1">
      <alignment horizontal="center" vertical="center"/>
      <protection locked="0"/>
    </xf>
    <xf numFmtId="0" fontId="10" fillId="33" borderId="65" xfId="0" applyFont="1" applyFill="1" applyBorder="1" applyAlignment="1">
      <alignment horizontal="center" vertical="center"/>
    </xf>
    <xf numFmtId="0" fontId="10" fillId="33" borderId="161" xfId="0" applyFont="1" applyFill="1" applyBorder="1" applyAlignment="1">
      <alignment horizontal="center" vertical="center"/>
    </xf>
    <xf numFmtId="0" fontId="229" fillId="33" borderId="25" xfId="0" applyFont="1" applyFill="1" applyBorder="1" applyAlignment="1">
      <alignment horizontal="center" vertical="center"/>
    </xf>
    <xf numFmtId="0" fontId="229" fillId="33" borderId="62" xfId="0" applyFont="1" applyFill="1" applyBorder="1" applyAlignment="1">
      <alignment horizontal="center" vertical="center"/>
    </xf>
    <xf numFmtId="0" fontId="230" fillId="33" borderId="62" xfId="0" applyFont="1" applyFill="1" applyBorder="1" applyAlignment="1">
      <alignment horizontal="center" vertical="center"/>
    </xf>
    <xf numFmtId="0" fontId="230" fillId="33" borderId="26" xfId="0" applyFont="1" applyFill="1" applyBorder="1" applyAlignment="1">
      <alignment horizontal="center" vertical="center"/>
    </xf>
    <xf numFmtId="0" fontId="195" fillId="5" borderId="33" xfId="0" applyFont="1" applyFill="1" applyBorder="1" applyAlignment="1" applyProtection="1">
      <alignment horizontal="center" vertical="center" shrinkToFit="1"/>
      <protection locked="0"/>
    </xf>
    <xf numFmtId="0" fontId="195" fillId="5" borderId="19" xfId="0" applyFont="1" applyFill="1" applyBorder="1" applyAlignment="1" applyProtection="1">
      <alignment horizontal="center" vertical="center" shrinkToFit="1"/>
      <protection locked="0"/>
    </xf>
    <xf numFmtId="0" fontId="200" fillId="51" borderId="35" xfId="0" applyFont="1" applyFill="1" applyBorder="1" applyAlignment="1">
      <alignment horizontal="center"/>
    </xf>
    <xf numFmtId="0" fontId="200" fillId="51" borderId="162" xfId="0" applyFont="1" applyFill="1" applyBorder="1" applyAlignment="1">
      <alignment horizontal="center"/>
    </xf>
    <xf numFmtId="0" fontId="226" fillId="35" borderId="12" xfId="45" applyFont="1" applyFill="1" applyBorder="1" applyAlignment="1" applyProtection="1">
      <alignment horizontal="center" vertical="center"/>
      <protection/>
    </xf>
    <xf numFmtId="0" fontId="226" fillId="35" borderId="15" xfId="45" applyFont="1" applyFill="1" applyBorder="1" applyAlignment="1" applyProtection="1">
      <alignment horizontal="center" vertical="center"/>
      <protection/>
    </xf>
    <xf numFmtId="0" fontId="231" fillId="33" borderId="62" xfId="0" applyFont="1" applyFill="1" applyBorder="1" applyAlignment="1">
      <alignment horizontal="center" vertical="center"/>
    </xf>
    <xf numFmtId="0" fontId="4" fillId="52" borderId="25" xfId="45" applyFont="1" applyFill="1" applyBorder="1" applyAlignment="1">
      <alignment horizontal="center" vertical="center"/>
      <protection/>
    </xf>
    <xf numFmtId="0" fontId="4" fillId="52" borderId="26" xfId="45" applyFont="1" applyFill="1" applyBorder="1" applyAlignment="1">
      <alignment horizontal="center" vertical="center"/>
      <protection/>
    </xf>
    <xf numFmtId="0" fontId="4" fillId="33" borderId="62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62" xfId="0" applyFont="1" applyFill="1" applyBorder="1" applyAlignment="1">
      <alignment horizontal="center" vertical="center"/>
    </xf>
    <xf numFmtId="0" fontId="232" fillId="33" borderId="12" xfId="45" applyFont="1" applyFill="1" applyBorder="1" applyAlignment="1">
      <alignment horizontal="center" vertical="center"/>
      <protection/>
    </xf>
    <xf numFmtId="0" fontId="232" fillId="33" borderId="13" xfId="45" applyFont="1" applyFill="1" applyBorder="1" applyAlignment="1">
      <alignment horizontal="center" vertical="center"/>
      <protection/>
    </xf>
    <xf numFmtId="0" fontId="232" fillId="33" borderId="15" xfId="45" applyFont="1" applyFill="1" applyBorder="1" applyAlignment="1">
      <alignment horizontal="center" vertical="center"/>
      <protection/>
    </xf>
    <xf numFmtId="0" fontId="232" fillId="33" borderId="16" xfId="45" applyFont="1" applyFill="1" applyBorder="1" applyAlignment="1">
      <alignment horizontal="center" vertical="center"/>
      <protection/>
    </xf>
    <xf numFmtId="0" fontId="221" fillId="50" borderId="17" xfId="0" applyFont="1" applyFill="1" applyBorder="1" applyAlignment="1" applyProtection="1">
      <alignment horizontal="center" vertical="center"/>
      <protection locked="0"/>
    </xf>
    <xf numFmtId="0" fontId="221" fillId="50" borderId="13" xfId="0" applyFont="1" applyFill="1" applyBorder="1" applyAlignment="1" applyProtection="1">
      <alignment horizontal="center" vertical="center"/>
      <protection locked="0"/>
    </xf>
    <xf numFmtId="0" fontId="221" fillId="50" borderId="11" xfId="0" applyFont="1" applyFill="1" applyBorder="1" applyAlignment="1" applyProtection="1">
      <alignment horizontal="center" vertical="center"/>
      <protection locked="0"/>
    </xf>
    <xf numFmtId="0" fontId="221" fillId="50" borderId="16" xfId="0" applyFont="1" applyFill="1" applyBorder="1" applyAlignment="1" applyProtection="1">
      <alignment horizontal="center" vertical="center"/>
      <protection locked="0"/>
    </xf>
    <xf numFmtId="0" fontId="233" fillId="33" borderId="25" xfId="0" applyFont="1" applyFill="1" applyBorder="1" applyAlignment="1">
      <alignment horizontal="center" vertical="center"/>
    </xf>
    <xf numFmtId="0" fontId="233" fillId="33" borderId="62" xfId="0" applyFont="1" applyFill="1" applyBorder="1" applyAlignment="1">
      <alignment horizontal="center" vertical="center"/>
    </xf>
    <xf numFmtId="0" fontId="26" fillId="33" borderId="62" xfId="0" applyFont="1" applyFill="1" applyBorder="1" applyAlignment="1">
      <alignment horizontal="center" vertical="center"/>
    </xf>
    <xf numFmtId="0" fontId="35" fillId="34" borderId="25" xfId="0" applyFont="1" applyFill="1" applyBorder="1" applyAlignment="1">
      <alignment horizontal="center" vertical="center"/>
    </xf>
    <xf numFmtId="0" fontId="35" fillId="34" borderId="26" xfId="0" applyFont="1" applyFill="1" applyBorder="1" applyAlignment="1">
      <alignment horizontal="center" vertical="center"/>
    </xf>
    <xf numFmtId="0" fontId="224" fillId="50" borderId="12" xfId="0" applyFont="1" applyFill="1" applyBorder="1" applyAlignment="1" applyProtection="1">
      <alignment horizontal="center" vertical="center"/>
      <protection locked="0"/>
    </xf>
    <xf numFmtId="0" fontId="224" fillId="50" borderId="17" xfId="0" applyFont="1" applyFill="1" applyBorder="1" applyAlignment="1" applyProtection="1">
      <alignment horizontal="center" vertical="center"/>
      <protection locked="0"/>
    </xf>
    <xf numFmtId="0" fontId="224" fillId="50" borderId="13" xfId="0" applyFont="1" applyFill="1" applyBorder="1" applyAlignment="1" applyProtection="1">
      <alignment horizontal="center" vertical="center"/>
      <protection locked="0"/>
    </xf>
    <xf numFmtId="0" fontId="224" fillId="50" borderId="10" xfId="0" applyFont="1" applyFill="1" applyBorder="1" applyAlignment="1" applyProtection="1">
      <alignment horizontal="center" vertical="center"/>
      <protection locked="0"/>
    </xf>
    <xf numFmtId="0" fontId="224" fillId="50" borderId="0" xfId="0" applyFont="1" applyFill="1" applyBorder="1" applyAlignment="1" applyProtection="1">
      <alignment horizontal="center" vertical="center"/>
      <protection locked="0"/>
    </xf>
    <xf numFmtId="0" fontId="224" fillId="50" borderId="14" xfId="0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141" fillId="35" borderId="154" xfId="0" applyFont="1" applyFill="1" applyBorder="1" applyAlignment="1">
      <alignment horizontal="center" vertical="center"/>
    </xf>
    <xf numFmtId="0" fontId="141" fillId="35" borderId="155" xfId="0" applyFont="1" applyFill="1" applyBorder="1" applyAlignment="1">
      <alignment horizontal="center" vertical="center"/>
    </xf>
    <xf numFmtId="0" fontId="141" fillId="35" borderId="163" xfId="0" applyFont="1" applyFill="1" applyBorder="1" applyAlignment="1">
      <alignment horizontal="center" vertical="center"/>
    </xf>
    <xf numFmtId="20" fontId="221" fillId="50" borderId="17" xfId="0" applyNumberFormat="1" applyFont="1" applyFill="1" applyBorder="1" applyAlignment="1" applyProtection="1">
      <alignment horizontal="center" vertical="center"/>
      <protection locked="0"/>
    </xf>
    <xf numFmtId="20" fontId="221" fillId="50" borderId="13" xfId="0" applyNumberFormat="1" applyFont="1" applyFill="1" applyBorder="1" applyAlignment="1" applyProtection="1">
      <alignment horizontal="center" vertical="center"/>
      <protection locked="0"/>
    </xf>
    <xf numFmtId="20" fontId="221" fillId="50" borderId="11" xfId="0" applyNumberFormat="1" applyFont="1" applyFill="1" applyBorder="1" applyAlignment="1" applyProtection="1">
      <alignment horizontal="center" vertical="center"/>
      <protection locked="0"/>
    </xf>
    <xf numFmtId="20" fontId="221" fillId="50" borderId="16" xfId="0" applyNumberFormat="1" applyFont="1" applyFill="1" applyBorder="1" applyAlignment="1" applyProtection="1">
      <alignment horizontal="center" vertical="center"/>
      <protection locked="0"/>
    </xf>
    <xf numFmtId="14" fontId="221" fillId="50" borderId="17" xfId="0" applyNumberFormat="1" applyFont="1" applyFill="1" applyBorder="1" applyAlignment="1" applyProtection="1">
      <alignment horizontal="center" vertical="center"/>
      <protection locked="0"/>
    </xf>
    <xf numFmtId="14" fontId="221" fillId="50" borderId="13" xfId="0" applyNumberFormat="1" applyFont="1" applyFill="1" applyBorder="1" applyAlignment="1" applyProtection="1">
      <alignment horizontal="center" vertical="center"/>
      <protection locked="0"/>
    </xf>
    <xf numFmtId="14" fontId="221" fillId="50" borderId="11" xfId="0" applyNumberFormat="1" applyFont="1" applyFill="1" applyBorder="1" applyAlignment="1" applyProtection="1">
      <alignment horizontal="center" vertical="center"/>
      <protection locked="0"/>
    </xf>
    <xf numFmtId="14" fontId="221" fillId="50" borderId="16" xfId="0" applyNumberFormat="1" applyFont="1" applyFill="1" applyBorder="1" applyAlignment="1" applyProtection="1">
      <alignment horizontal="center" vertical="center"/>
      <protection locked="0"/>
    </xf>
    <xf numFmtId="0" fontId="224" fillId="5" borderId="164" xfId="0" applyFont="1" applyFill="1" applyBorder="1" applyAlignment="1" applyProtection="1">
      <alignment horizontal="center" vertical="center"/>
      <protection locked="0"/>
    </xf>
    <xf numFmtId="0" fontId="224" fillId="5" borderId="92" xfId="0" applyFont="1" applyFill="1" applyBorder="1" applyAlignment="1" applyProtection="1">
      <alignment horizontal="center" vertical="center"/>
      <protection locked="0"/>
    </xf>
    <xf numFmtId="0" fontId="224" fillId="5" borderId="165" xfId="0" applyFont="1" applyFill="1" applyBorder="1" applyAlignment="1" applyProtection="1">
      <alignment horizontal="center" vertical="center"/>
      <protection locked="0"/>
    </xf>
    <xf numFmtId="0" fontId="4" fillId="0" borderId="79" xfId="0" applyFont="1" applyBorder="1" applyAlignment="1" applyProtection="1">
      <alignment horizontal="center"/>
      <protection locked="0"/>
    </xf>
    <xf numFmtId="0" fontId="4" fillId="0" borderId="166" xfId="0" applyFont="1" applyBorder="1" applyAlignment="1" applyProtection="1">
      <alignment horizontal="center"/>
      <protection locked="0"/>
    </xf>
    <xf numFmtId="0" fontId="61" fillId="0" borderId="0" xfId="0" applyFont="1" applyBorder="1" applyAlignment="1" applyProtection="1">
      <alignment horizontal="center"/>
      <protection locked="0"/>
    </xf>
    <xf numFmtId="0" fontId="61" fillId="0" borderId="98" xfId="0" applyFont="1" applyBorder="1" applyAlignment="1" applyProtection="1">
      <alignment horizontal="center"/>
      <protection locked="0"/>
    </xf>
    <xf numFmtId="0" fontId="61" fillId="0" borderId="79" xfId="0" applyFont="1" applyBorder="1" applyAlignment="1" applyProtection="1">
      <alignment horizontal="center"/>
      <protection locked="0"/>
    </xf>
    <xf numFmtId="0" fontId="61" fillId="0" borderId="166" xfId="0" applyFont="1" applyBorder="1" applyAlignment="1" applyProtection="1">
      <alignment horizontal="center"/>
      <protection locked="0"/>
    </xf>
    <xf numFmtId="0" fontId="61" fillId="0" borderId="14" xfId="0" applyFont="1" applyBorder="1" applyAlignment="1" applyProtection="1">
      <alignment horizontal="center"/>
      <protection locked="0"/>
    </xf>
    <xf numFmtId="0" fontId="4" fillId="0" borderId="97" xfId="0" applyFont="1" applyBorder="1" applyAlignment="1" applyProtection="1">
      <alignment horizontal="center"/>
      <protection locked="0"/>
    </xf>
    <xf numFmtId="0" fontId="4" fillId="0" borderId="102" xfId="0" applyFont="1" applyBorder="1" applyAlignment="1" applyProtection="1">
      <alignment horizontal="center"/>
      <protection locked="0"/>
    </xf>
    <xf numFmtId="0" fontId="222" fillId="35" borderId="12" xfId="0" applyFont="1" applyFill="1" applyBorder="1" applyAlignment="1">
      <alignment horizontal="right" vertical="center"/>
    </xf>
    <xf numFmtId="0" fontId="222" fillId="35" borderId="15" xfId="0" applyFont="1" applyFill="1" applyBorder="1" applyAlignment="1">
      <alignment horizontal="right" vertical="center"/>
    </xf>
    <xf numFmtId="0" fontId="224" fillId="50" borderId="38" xfId="0" applyFont="1" applyFill="1" applyBorder="1" applyAlignment="1" applyProtection="1">
      <alignment horizontal="center" vertical="center"/>
      <protection locked="0"/>
    </xf>
    <xf numFmtId="0" fontId="224" fillId="50" borderId="85" xfId="0" applyFont="1" applyFill="1" applyBorder="1" applyAlignment="1" applyProtection="1">
      <alignment horizontal="center" vertical="center"/>
      <protection locked="0"/>
    </xf>
    <xf numFmtId="0" fontId="224" fillId="50" borderId="11" xfId="0" applyFont="1" applyFill="1" applyBorder="1" applyAlignment="1" applyProtection="1">
      <alignment horizontal="center" vertical="center"/>
      <protection locked="0"/>
    </xf>
    <xf numFmtId="0" fontId="224" fillId="50" borderId="16" xfId="0" applyFont="1" applyFill="1" applyBorder="1" applyAlignment="1" applyProtection="1">
      <alignment horizontal="center" vertical="center"/>
      <protection locked="0"/>
    </xf>
    <xf numFmtId="0" fontId="224" fillId="5" borderId="15" xfId="0" applyFont="1" applyFill="1" applyBorder="1" applyAlignment="1" applyProtection="1">
      <alignment horizontal="center" vertical="center"/>
      <protection locked="0"/>
    </xf>
    <xf numFmtId="0" fontId="224" fillId="5" borderId="11" xfId="0" applyFont="1" applyFill="1" applyBorder="1" applyAlignment="1" applyProtection="1">
      <alignment horizontal="center" vertical="center"/>
      <protection locked="0"/>
    </xf>
    <xf numFmtId="0" fontId="224" fillId="5" borderId="16" xfId="0" applyFont="1" applyFill="1" applyBorder="1" applyAlignment="1" applyProtection="1">
      <alignment horizontal="center" vertical="center"/>
      <protection locked="0"/>
    </xf>
    <xf numFmtId="0" fontId="23" fillId="53" borderId="167" xfId="0" applyFont="1" applyFill="1" applyBorder="1" applyAlignment="1">
      <alignment horizontal="center" vertical="center"/>
    </xf>
    <xf numFmtId="0" fontId="23" fillId="53" borderId="168" xfId="0" applyFont="1" applyFill="1" applyBorder="1" applyAlignment="1">
      <alignment horizontal="center" vertical="center"/>
    </xf>
    <xf numFmtId="0" fontId="4" fillId="0" borderId="169" xfId="0" applyFont="1" applyBorder="1" applyAlignment="1" applyProtection="1">
      <alignment horizontal="center"/>
      <protection locked="0"/>
    </xf>
    <xf numFmtId="0" fontId="4" fillId="0" borderId="170" xfId="0" applyFont="1" applyBorder="1" applyAlignment="1" applyProtection="1">
      <alignment horizontal="center"/>
      <protection locked="0"/>
    </xf>
    <xf numFmtId="0" fontId="61" fillId="0" borderId="11" xfId="0" applyFont="1" applyBorder="1" applyAlignment="1" applyProtection="1">
      <alignment horizontal="center"/>
      <protection locked="0"/>
    </xf>
    <xf numFmtId="0" fontId="61" fillId="0" borderId="51" xfId="0" applyFont="1" applyBorder="1" applyAlignment="1" applyProtection="1">
      <alignment horizontal="center"/>
      <protection locked="0"/>
    </xf>
    <xf numFmtId="0" fontId="61" fillId="0" borderId="169" xfId="0" applyFont="1" applyBorder="1" applyAlignment="1" applyProtection="1">
      <alignment horizontal="center"/>
      <protection locked="0"/>
    </xf>
    <xf numFmtId="0" fontId="61" fillId="0" borderId="170" xfId="0" applyFont="1" applyBorder="1" applyAlignment="1" applyProtection="1">
      <alignment horizontal="center"/>
      <protection locked="0"/>
    </xf>
    <xf numFmtId="0" fontId="61" fillId="0" borderId="16" xfId="0" applyFont="1" applyBorder="1" applyAlignment="1" applyProtection="1">
      <alignment horizontal="center"/>
      <protection locked="0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0" borderId="171" xfId="0" applyFont="1" applyBorder="1" applyAlignment="1" applyProtection="1">
      <alignment horizontal="center"/>
      <protection locked="0"/>
    </xf>
    <xf numFmtId="0" fontId="4" fillId="0" borderId="172" xfId="0" applyFont="1" applyBorder="1" applyAlignment="1" applyProtection="1">
      <alignment horizontal="center"/>
      <protection locked="0"/>
    </xf>
    <xf numFmtId="0" fontId="4" fillId="0" borderId="138" xfId="0" applyFont="1" applyBorder="1" applyAlignment="1" applyProtection="1">
      <alignment horizontal="center"/>
      <protection locked="0"/>
    </xf>
    <xf numFmtId="0" fontId="67" fillId="50" borderId="25" xfId="0" applyFont="1" applyFill="1" applyBorder="1" applyAlignment="1">
      <alignment horizontal="center" vertical="center"/>
    </xf>
    <xf numFmtId="0" fontId="67" fillId="50" borderId="62" xfId="0" applyFont="1" applyFill="1" applyBorder="1" applyAlignment="1">
      <alignment horizontal="center" vertical="center"/>
    </xf>
    <xf numFmtId="0" fontId="56" fillId="50" borderId="62" xfId="0" applyFont="1" applyFill="1" applyBorder="1" applyAlignment="1">
      <alignment horizontal="center" vertical="center"/>
    </xf>
    <xf numFmtId="0" fontId="56" fillId="50" borderId="26" xfId="0" applyFont="1" applyFill="1" applyBorder="1" applyAlignment="1">
      <alignment horizontal="center" vertical="center"/>
    </xf>
    <xf numFmtId="49" fontId="224" fillId="50" borderId="35" xfId="0" applyNumberFormat="1" applyFont="1" applyFill="1" applyBorder="1" applyAlignment="1" applyProtection="1">
      <alignment horizontal="center" vertical="center" shrinkToFit="1"/>
      <protection locked="0"/>
    </xf>
    <xf numFmtId="49" fontId="224" fillId="50" borderId="70" xfId="0" applyNumberFormat="1" applyFont="1" applyFill="1" applyBorder="1" applyAlignment="1" applyProtection="1">
      <alignment horizontal="center" vertical="center" shrinkToFit="1"/>
      <protection locked="0"/>
    </xf>
    <xf numFmtId="49" fontId="224" fillId="50" borderId="40" xfId="0" applyNumberFormat="1" applyFont="1" applyFill="1" applyBorder="1" applyAlignment="1" applyProtection="1">
      <alignment horizontal="center" vertical="center" shrinkToFit="1"/>
      <protection locked="0"/>
    </xf>
    <xf numFmtId="0" fontId="120" fillId="35" borderId="12" xfId="0" applyFont="1" applyFill="1" applyBorder="1" applyAlignment="1">
      <alignment horizontal="center"/>
    </xf>
    <xf numFmtId="0" fontId="120" fillId="35" borderId="17" xfId="0" applyFont="1" applyFill="1" applyBorder="1" applyAlignment="1">
      <alignment horizontal="center"/>
    </xf>
    <xf numFmtId="0" fontId="120" fillId="35" borderId="13" xfId="0" applyFont="1" applyFill="1" applyBorder="1" applyAlignment="1">
      <alignment horizontal="center"/>
    </xf>
    <xf numFmtId="0" fontId="139" fillId="35" borderId="83" xfId="0" applyFont="1" applyFill="1" applyBorder="1" applyAlignment="1">
      <alignment horizontal="center" vertical="center"/>
    </xf>
    <xf numFmtId="0" fontId="139" fillId="35" borderId="97" xfId="0" applyFont="1" applyFill="1" applyBorder="1" applyAlignment="1">
      <alignment horizontal="center" vertical="center"/>
    </xf>
    <xf numFmtId="0" fontId="139" fillId="35" borderId="138" xfId="0" applyFont="1" applyFill="1" applyBorder="1" applyAlignment="1">
      <alignment horizontal="center" vertical="center"/>
    </xf>
    <xf numFmtId="0" fontId="139" fillId="35" borderId="84" xfId="0" applyFont="1" applyFill="1" applyBorder="1" applyAlignment="1">
      <alignment horizontal="center" vertical="center"/>
    </xf>
    <xf numFmtId="0" fontId="139" fillId="35" borderId="102" xfId="0" applyFont="1" applyFill="1" applyBorder="1" applyAlignment="1">
      <alignment horizontal="center" vertical="center"/>
    </xf>
    <xf numFmtId="0" fontId="23" fillId="54" borderId="167" xfId="0" applyFont="1" applyFill="1" applyBorder="1" applyAlignment="1">
      <alignment horizontal="center" vertical="center"/>
    </xf>
    <xf numFmtId="0" fontId="23" fillId="54" borderId="173" xfId="0" applyFont="1" applyFill="1" applyBorder="1" applyAlignment="1">
      <alignment horizontal="center" vertical="center"/>
    </xf>
    <xf numFmtId="0" fontId="23" fillId="54" borderId="174" xfId="0" applyFont="1" applyFill="1" applyBorder="1" applyAlignment="1">
      <alignment horizontal="center" vertical="center"/>
    </xf>
    <xf numFmtId="0" fontId="141" fillId="0" borderId="97" xfId="0" applyFont="1" applyBorder="1" applyAlignment="1">
      <alignment horizontal="center" vertical="center"/>
    </xf>
    <xf numFmtId="0" fontId="141" fillId="0" borderId="8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39" fillId="0" borderId="83" xfId="0" applyFont="1" applyBorder="1" applyAlignment="1">
      <alignment horizontal="center" vertical="center" wrapText="1"/>
    </xf>
    <xf numFmtId="0" fontId="39" fillId="0" borderId="97" xfId="0" applyFont="1" applyBorder="1" applyAlignment="1">
      <alignment horizontal="center" vertical="center" wrapText="1"/>
    </xf>
    <xf numFmtId="0" fontId="39" fillId="0" borderId="144" xfId="0" applyFont="1" applyBorder="1" applyAlignment="1">
      <alignment horizontal="center" vertical="center" wrapText="1"/>
    </xf>
    <xf numFmtId="0" fontId="39" fillId="0" borderId="86" xfId="0" applyFont="1" applyBorder="1" applyAlignment="1">
      <alignment horizontal="center" vertical="center" wrapText="1"/>
    </xf>
    <xf numFmtId="0" fontId="139" fillId="0" borderId="84" xfId="0" applyFont="1" applyBorder="1" applyAlignment="1">
      <alignment horizontal="center" vertical="center"/>
    </xf>
    <xf numFmtId="0" fontId="139" fillId="0" borderId="138" xfId="0" applyFont="1" applyBorder="1" applyAlignment="1">
      <alignment horizontal="center" vertical="center"/>
    </xf>
    <xf numFmtId="0" fontId="139" fillId="0" borderId="100" xfId="0" applyFont="1" applyBorder="1" applyAlignment="1">
      <alignment horizontal="center" vertical="center"/>
    </xf>
    <xf numFmtId="0" fontId="139" fillId="0" borderId="101" xfId="0" applyFont="1" applyBorder="1" applyAlignment="1">
      <alignment horizontal="center" vertical="center"/>
    </xf>
    <xf numFmtId="0" fontId="234" fillId="0" borderId="86" xfId="0" applyFont="1" applyBorder="1" applyAlignment="1">
      <alignment horizontal="center"/>
    </xf>
    <xf numFmtId="0" fontId="235" fillId="0" borderId="12" xfId="0" applyFont="1" applyBorder="1" applyAlignment="1">
      <alignment horizontal="center" vertical="center"/>
    </xf>
    <xf numFmtId="0" fontId="235" fillId="0" borderId="17" xfId="0" applyFont="1" applyBorder="1" applyAlignment="1">
      <alignment horizontal="center" vertical="center"/>
    </xf>
    <xf numFmtId="0" fontId="235" fillId="0" borderId="13" xfId="0" applyFont="1" applyBorder="1" applyAlignment="1">
      <alignment horizontal="center" vertical="center"/>
    </xf>
    <xf numFmtId="0" fontId="235" fillId="0" borderId="10" xfId="0" applyFont="1" applyBorder="1" applyAlignment="1">
      <alignment horizontal="center" vertical="center"/>
    </xf>
    <xf numFmtId="0" fontId="235" fillId="0" borderId="0" xfId="0" applyFont="1" applyBorder="1" applyAlignment="1">
      <alignment horizontal="center" vertical="center"/>
    </xf>
    <xf numFmtId="0" fontId="235" fillId="0" borderId="14" xfId="0" applyFont="1" applyBorder="1" applyAlignment="1">
      <alignment horizontal="center" vertical="center"/>
    </xf>
    <xf numFmtId="0" fontId="139" fillId="0" borderId="39" xfId="0" applyFont="1" applyBorder="1" applyAlignment="1">
      <alignment horizontal="center" vertical="center"/>
    </xf>
    <xf numFmtId="0" fontId="139" fillId="0" borderId="98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41" fillId="0" borderId="39" xfId="0" applyFont="1" applyBorder="1" applyAlignment="1">
      <alignment horizontal="center" vertical="center"/>
    </xf>
    <xf numFmtId="0" fontId="141" fillId="0" borderId="1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98" xfId="0" applyFont="1" applyBorder="1" applyAlignment="1">
      <alignment horizontal="center" vertical="center" wrapText="1"/>
    </xf>
    <xf numFmtId="0" fontId="236" fillId="0" borderId="0" xfId="0" applyFont="1" applyBorder="1" applyAlignment="1">
      <alignment horizontal="center" vertical="center"/>
    </xf>
    <xf numFmtId="0" fontId="210" fillId="0" borderId="88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41" fillId="0" borderId="102" xfId="0" applyFont="1" applyBorder="1" applyAlignment="1">
      <alignment horizontal="center" vertical="center"/>
    </xf>
    <xf numFmtId="0" fontId="141" fillId="0" borderId="145" xfId="0" applyFont="1" applyBorder="1" applyAlignment="1">
      <alignment horizontal="center" vertical="center"/>
    </xf>
    <xf numFmtId="0" fontId="139" fillId="0" borderId="0" xfId="0" applyFont="1" applyBorder="1" applyAlignment="1">
      <alignment horizontal="center" vertical="center"/>
    </xf>
    <xf numFmtId="0" fontId="141" fillId="0" borderId="0" xfId="0" applyFont="1" applyBorder="1" applyAlignment="1">
      <alignment horizontal="center" vertical="center"/>
    </xf>
    <xf numFmtId="0" fontId="139" fillId="0" borderId="97" xfId="0" applyFont="1" applyBorder="1" applyAlignment="1">
      <alignment horizontal="center" vertical="center"/>
    </xf>
    <xf numFmtId="0" fontId="139" fillId="0" borderId="86" xfId="0" applyFont="1" applyBorder="1" applyAlignment="1">
      <alignment horizontal="center" vertical="center"/>
    </xf>
    <xf numFmtId="0" fontId="188" fillId="36" borderId="0" xfId="0" applyFont="1" applyFill="1" applyAlignment="1">
      <alignment horizontal="center" vertical="center"/>
    </xf>
    <xf numFmtId="0" fontId="237" fillId="0" borderId="10" xfId="0" applyFont="1" applyBorder="1" applyAlignment="1">
      <alignment horizontal="center"/>
    </xf>
    <xf numFmtId="0" fontId="237" fillId="0" borderId="0" xfId="0" applyFont="1" applyBorder="1" applyAlignment="1">
      <alignment horizontal="center"/>
    </xf>
    <xf numFmtId="0" fontId="237" fillId="0" borderId="15" xfId="0" applyFont="1" applyBorder="1" applyAlignment="1">
      <alignment horizontal="center"/>
    </xf>
    <xf numFmtId="0" fontId="237" fillId="0" borderId="11" xfId="0" applyFont="1" applyBorder="1" applyAlignment="1">
      <alignment horizontal="center"/>
    </xf>
    <xf numFmtId="0" fontId="237" fillId="0" borderId="14" xfId="0" applyFont="1" applyBorder="1" applyAlignment="1">
      <alignment horizontal="center"/>
    </xf>
    <xf numFmtId="0" fontId="237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84" fillId="0" borderId="28" xfId="0" applyFont="1" applyBorder="1" applyAlignment="1">
      <alignment horizontal="center" vertical="center"/>
    </xf>
    <xf numFmtId="0" fontId="184" fillId="0" borderId="4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0" fillId="0" borderId="97" xfId="0" applyFont="1" applyBorder="1" applyAlignment="1">
      <alignment horizontal="center" vertical="center"/>
    </xf>
    <xf numFmtId="0" fontId="60" fillId="0" borderId="86" xfId="0" applyFont="1" applyBorder="1" applyAlignment="1">
      <alignment horizontal="center" vertical="center"/>
    </xf>
    <xf numFmtId="164" fontId="118" fillId="0" borderId="175" xfId="0" applyNumberFormat="1" applyFont="1" applyBorder="1" applyAlignment="1">
      <alignment horizontal="center" vertical="center"/>
    </xf>
    <xf numFmtId="164" fontId="118" fillId="0" borderId="176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98" xfId="0" applyFont="1" applyBorder="1" applyAlignment="1">
      <alignment horizontal="center" vertical="center"/>
    </xf>
    <xf numFmtId="0" fontId="235" fillId="0" borderId="15" xfId="0" applyFont="1" applyBorder="1" applyAlignment="1">
      <alignment horizontal="center" vertical="center"/>
    </xf>
    <xf numFmtId="0" fontId="235" fillId="0" borderId="11" xfId="0" applyFont="1" applyBorder="1" applyAlignment="1">
      <alignment horizontal="center" vertical="center"/>
    </xf>
    <xf numFmtId="164" fontId="39" fillId="0" borderId="177" xfId="0" applyNumberFormat="1" applyFont="1" applyBorder="1" applyAlignment="1">
      <alignment horizontal="center" vertical="center"/>
    </xf>
    <xf numFmtId="164" fontId="39" fillId="0" borderId="16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4" fillId="0" borderId="17" xfId="0" applyFont="1" applyBorder="1" applyAlignment="1">
      <alignment horizontal="center" vertical="center"/>
    </xf>
    <xf numFmtId="0" fontId="234" fillId="0" borderId="13" xfId="0" applyFont="1" applyBorder="1" applyAlignment="1">
      <alignment horizontal="center" vertical="center"/>
    </xf>
    <xf numFmtId="0" fontId="234" fillId="0" borderId="86" xfId="0" applyFont="1" applyBorder="1" applyAlignment="1">
      <alignment horizontal="center" vertical="center"/>
    </xf>
    <xf numFmtId="0" fontId="234" fillId="0" borderId="145" xfId="0" applyFont="1" applyBorder="1" applyAlignment="1">
      <alignment horizontal="center" vertical="center"/>
    </xf>
    <xf numFmtId="0" fontId="184" fillId="0" borderId="100" xfId="0" applyFont="1" applyBorder="1" applyAlignment="1">
      <alignment horizontal="center"/>
    </xf>
    <xf numFmtId="0" fontId="184" fillId="0" borderId="101" xfId="0" applyFont="1" applyBorder="1" applyAlignment="1">
      <alignment horizontal="center"/>
    </xf>
    <xf numFmtId="0" fontId="238" fillId="0" borderId="100" xfId="0" applyFont="1" applyBorder="1" applyAlignment="1">
      <alignment horizontal="center"/>
    </xf>
    <xf numFmtId="0" fontId="238" fillId="0" borderId="101" xfId="0" applyFont="1" applyBorder="1" applyAlignment="1">
      <alignment horizontal="center"/>
    </xf>
    <xf numFmtId="0" fontId="184" fillId="0" borderId="12" xfId="0" applyFont="1" applyBorder="1" applyAlignment="1">
      <alignment horizontal="center" vertical="center"/>
    </xf>
    <xf numFmtId="0" fontId="184" fillId="0" borderId="17" xfId="0" applyFont="1" applyBorder="1" applyAlignment="1">
      <alignment horizontal="center" vertical="center"/>
    </xf>
    <xf numFmtId="14" fontId="106" fillId="0" borderId="0" xfId="0" applyNumberFormat="1" applyFont="1" applyAlignment="1" applyProtection="1">
      <alignment horizontal="center" vertical="center"/>
      <protection/>
    </xf>
    <xf numFmtId="164" fontId="118" fillId="0" borderId="178" xfId="0" applyNumberFormat="1" applyFont="1" applyBorder="1" applyAlignment="1">
      <alignment horizontal="center" vertical="center"/>
    </xf>
    <xf numFmtId="164" fontId="118" fillId="0" borderId="179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39" fillId="0" borderId="0" xfId="0" applyNumberFormat="1" applyFont="1" applyBorder="1" applyAlignment="1">
      <alignment horizontal="center" vertical="center" wrapText="1"/>
    </xf>
    <xf numFmtId="0" fontId="39" fillId="0" borderId="98" xfId="0" applyNumberFormat="1" applyFont="1" applyBorder="1" applyAlignment="1">
      <alignment horizontal="center" vertical="center" wrapText="1"/>
    </xf>
    <xf numFmtId="0" fontId="39" fillId="0" borderId="15" xfId="0" applyNumberFormat="1" applyFont="1" applyBorder="1" applyAlignment="1">
      <alignment horizontal="center" vertical="center" wrapText="1"/>
    </xf>
    <xf numFmtId="0" fontId="39" fillId="0" borderId="11" xfId="0" applyNumberFormat="1" applyFont="1" applyBorder="1" applyAlignment="1">
      <alignment horizontal="center" vertical="center" wrapText="1"/>
    </xf>
    <xf numFmtId="0" fontId="39" fillId="0" borderId="51" xfId="0" applyNumberFormat="1" applyFont="1" applyBorder="1" applyAlignment="1">
      <alignment horizontal="center" vertical="center" wrapText="1"/>
    </xf>
    <xf numFmtId="0" fontId="239" fillId="0" borderId="0" xfId="0" applyFont="1" applyBorder="1" applyAlignment="1">
      <alignment horizontal="center"/>
    </xf>
    <xf numFmtId="0" fontId="239" fillId="0" borderId="11" xfId="0" applyFont="1" applyBorder="1" applyAlignment="1">
      <alignment horizontal="center"/>
    </xf>
    <xf numFmtId="0" fontId="235" fillId="0" borderId="16" xfId="0" applyFont="1" applyBorder="1" applyAlignment="1">
      <alignment horizontal="center" vertical="center"/>
    </xf>
    <xf numFmtId="0" fontId="150" fillId="0" borderId="10" xfId="0" applyFont="1" applyBorder="1" applyAlignment="1">
      <alignment horizontal="center"/>
    </xf>
    <xf numFmtId="0" fontId="150" fillId="0" borderId="0" xfId="0" applyFont="1" applyBorder="1" applyAlignment="1">
      <alignment horizontal="center"/>
    </xf>
    <xf numFmtId="164" fontId="35" fillId="0" borderId="39" xfId="0" applyNumberFormat="1" applyFont="1" applyBorder="1" applyAlignment="1">
      <alignment horizontal="center" vertical="center"/>
    </xf>
    <xf numFmtId="164" fontId="35" fillId="0" borderId="14" xfId="0" applyNumberFormat="1" applyFont="1" applyBorder="1" applyAlignment="1">
      <alignment horizontal="center" vertical="center"/>
    </xf>
    <xf numFmtId="0" fontId="240" fillId="0" borderId="10" xfId="0" applyFont="1" applyBorder="1" applyAlignment="1">
      <alignment horizontal="center" vertical="center"/>
    </xf>
    <xf numFmtId="0" fontId="240" fillId="0" borderId="0" xfId="0" applyFont="1" applyBorder="1" applyAlignment="1">
      <alignment horizontal="center" vertical="center"/>
    </xf>
    <xf numFmtId="0" fontId="241" fillId="0" borderId="17" xfId="0" applyFont="1" applyBorder="1" applyAlignment="1">
      <alignment horizontal="center" vertical="center"/>
    </xf>
    <xf numFmtId="0" fontId="241" fillId="0" borderId="0" xfId="0" applyFont="1" applyBorder="1" applyAlignment="1">
      <alignment horizontal="center" vertical="center"/>
    </xf>
    <xf numFmtId="0" fontId="235" fillId="0" borderId="12" xfId="0" applyFont="1" applyBorder="1" applyAlignment="1">
      <alignment horizontal="right" vertical="center"/>
    </xf>
    <xf numFmtId="0" fontId="235" fillId="0" borderId="17" xfId="0" applyFont="1" applyBorder="1" applyAlignment="1">
      <alignment horizontal="right" vertical="center"/>
    </xf>
    <xf numFmtId="0" fontId="235" fillId="0" borderId="10" xfId="0" applyFont="1" applyBorder="1" applyAlignment="1">
      <alignment horizontal="right" vertical="center"/>
    </xf>
    <xf numFmtId="0" fontId="235" fillId="0" borderId="0" xfId="0" applyFont="1" applyBorder="1" applyAlignment="1">
      <alignment horizontal="right" vertical="center"/>
    </xf>
    <xf numFmtId="0" fontId="79" fillId="0" borderId="83" xfId="0" applyFont="1" applyBorder="1" applyAlignment="1">
      <alignment horizontal="center" vertical="center" wrapText="1"/>
    </xf>
    <xf numFmtId="0" fontId="79" fillId="0" borderId="97" xfId="0" applyFont="1" applyBorder="1" applyAlignment="1">
      <alignment horizontal="center" vertical="center" wrapText="1"/>
    </xf>
    <xf numFmtId="0" fontId="79" fillId="0" borderId="138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79" fillId="0" borderId="98" xfId="0" applyFont="1" applyBorder="1" applyAlignment="1">
      <alignment horizontal="center" vertical="center" wrapText="1"/>
    </xf>
    <xf numFmtId="0" fontId="184" fillId="0" borderId="146" xfId="0" applyFont="1" applyBorder="1" applyAlignment="1">
      <alignment horizontal="center" vertical="center"/>
    </xf>
    <xf numFmtId="0" fontId="150" fillId="0" borderId="0" xfId="0" applyFont="1" applyAlignment="1">
      <alignment horizontal="center"/>
    </xf>
    <xf numFmtId="0" fontId="238" fillId="0" borderId="82" xfId="0" applyFont="1" applyBorder="1" applyAlignment="1">
      <alignment horizontal="center"/>
    </xf>
    <xf numFmtId="0" fontId="238" fillId="0" borderId="173" xfId="0" applyFont="1" applyBorder="1" applyAlignment="1">
      <alignment horizontal="center"/>
    </xf>
    <xf numFmtId="0" fontId="184" fillId="0" borderId="144" xfId="0" applyFont="1" applyBorder="1" applyAlignment="1">
      <alignment horizontal="center" vertical="center"/>
    </xf>
    <xf numFmtId="0" fontId="184" fillId="0" borderId="86" xfId="0" applyFont="1" applyBorder="1" applyAlignment="1">
      <alignment horizontal="center" vertical="center"/>
    </xf>
    <xf numFmtId="0" fontId="242" fillId="0" borderId="0" xfId="0" applyFont="1" applyAlignment="1">
      <alignment horizontal="center"/>
    </xf>
    <xf numFmtId="0" fontId="184" fillId="0" borderId="180" xfId="0" applyFont="1" applyBorder="1" applyAlignment="1">
      <alignment horizontal="center"/>
    </xf>
    <xf numFmtId="0" fontId="184" fillId="0" borderId="181" xfId="0" applyFont="1" applyBorder="1" applyAlignment="1">
      <alignment horizontal="center"/>
    </xf>
    <xf numFmtId="0" fontId="184" fillId="0" borderId="182" xfId="0" applyFont="1" applyBorder="1" applyAlignment="1">
      <alignment horizontal="center"/>
    </xf>
    <xf numFmtId="0" fontId="236" fillId="0" borderId="0" xfId="0" applyFont="1" applyAlignment="1">
      <alignment horizontal="left" vertical="center"/>
    </xf>
    <xf numFmtId="0" fontId="106" fillId="0" borderId="0" xfId="0" applyFont="1" applyAlignment="1" applyProtection="1">
      <alignment horizontal="left" vertical="center"/>
      <protection/>
    </xf>
    <xf numFmtId="0" fontId="243" fillId="0" borderId="0" xfId="0" applyFont="1" applyAlignment="1">
      <alignment horizontal="center" vertical="center"/>
    </xf>
    <xf numFmtId="0" fontId="244" fillId="0" borderId="84" xfId="0" applyFont="1" applyBorder="1" applyAlignment="1">
      <alignment horizontal="center" vertical="center" shrinkToFit="1"/>
    </xf>
    <xf numFmtId="0" fontId="244" fillId="0" borderId="97" xfId="0" applyFont="1" applyBorder="1" applyAlignment="1">
      <alignment horizontal="center" vertical="center" shrinkToFit="1"/>
    </xf>
    <xf numFmtId="0" fontId="244" fillId="0" borderId="102" xfId="0" applyFont="1" applyBorder="1" applyAlignment="1">
      <alignment horizontal="center" vertical="center" shrinkToFit="1"/>
    </xf>
    <xf numFmtId="0" fontId="244" fillId="0" borderId="100" xfId="0" applyFont="1" applyBorder="1" applyAlignment="1">
      <alignment horizontal="center" vertical="center" shrinkToFit="1"/>
    </xf>
    <xf numFmtId="0" fontId="244" fillId="0" borderId="86" xfId="0" applyFont="1" applyBorder="1" applyAlignment="1">
      <alignment horizontal="center" vertical="center" shrinkToFit="1"/>
    </xf>
    <xf numFmtId="0" fontId="244" fillId="0" borderId="145" xfId="0" applyFont="1" applyBorder="1" applyAlignment="1">
      <alignment horizontal="center" vertical="center" shrinkToFit="1"/>
    </xf>
    <xf numFmtId="0" fontId="184" fillId="0" borderId="27" xfId="0" applyFont="1" applyBorder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245" fillId="0" borderId="0" xfId="0" applyFont="1" applyAlignment="1">
      <alignment horizontal="center" vertical="center"/>
    </xf>
    <xf numFmtId="0" fontId="245" fillId="0" borderId="0" xfId="0" applyFont="1" applyBorder="1" applyAlignment="1">
      <alignment horizontal="center" vertical="center"/>
    </xf>
    <xf numFmtId="0" fontId="236" fillId="0" borderId="0" xfId="0" applyFont="1" applyAlignment="1">
      <alignment horizontal="right" vertical="center"/>
    </xf>
    <xf numFmtId="0" fontId="245" fillId="0" borderId="0" xfId="0" applyFont="1" applyBorder="1" applyAlignment="1">
      <alignment horizontal="left" vertical="center"/>
    </xf>
    <xf numFmtId="164" fontId="118" fillId="0" borderId="80" xfId="0" applyNumberFormat="1" applyFont="1" applyBorder="1" applyAlignment="1">
      <alignment horizontal="center" vertical="center"/>
    </xf>
    <xf numFmtId="164" fontId="118" fillId="0" borderId="183" xfId="0" applyNumberFormat="1" applyFont="1" applyBorder="1" applyAlignment="1">
      <alignment horizontal="center" vertical="center"/>
    </xf>
    <xf numFmtId="0" fontId="240" fillId="0" borderId="14" xfId="0" applyFont="1" applyBorder="1" applyAlignment="1">
      <alignment horizontal="center" vertical="center"/>
    </xf>
    <xf numFmtId="0" fontId="150" fillId="0" borderId="14" xfId="0" applyFont="1" applyBorder="1" applyAlignment="1">
      <alignment horizontal="center"/>
    </xf>
    <xf numFmtId="0" fontId="184" fillId="0" borderId="38" xfId="0" applyFont="1" applyBorder="1" applyAlignment="1">
      <alignment horizontal="center" vertical="center"/>
    </xf>
    <xf numFmtId="0" fontId="184" fillId="0" borderId="13" xfId="0" applyFont="1" applyBorder="1" applyAlignment="1">
      <alignment horizontal="center" vertical="center"/>
    </xf>
    <xf numFmtId="0" fontId="184" fillId="0" borderId="31" xfId="0" applyFont="1" applyBorder="1" applyAlignment="1">
      <alignment horizontal="center" vertical="center"/>
    </xf>
    <xf numFmtId="0" fontId="184" fillId="0" borderId="48" xfId="0" applyFont="1" applyBorder="1" applyAlignment="1">
      <alignment horizontal="center" vertical="center"/>
    </xf>
    <xf numFmtId="0" fontId="246" fillId="0" borderId="0" xfId="0" applyFont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25" fillId="0" borderId="98" xfId="0" applyNumberFormat="1" applyFont="1" applyBorder="1" applyAlignment="1">
      <alignment horizontal="center" vertical="center"/>
    </xf>
    <xf numFmtId="0" fontId="184" fillId="0" borderId="184" xfId="0" applyFont="1" applyBorder="1" applyAlignment="1">
      <alignment horizontal="center" vertical="center"/>
    </xf>
    <xf numFmtId="0" fontId="184" fillId="0" borderId="185" xfId="0" applyFont="1" applyBorder="1" applyAlignment="1">
      <alignment horizontal="center" vertical="center"/>
    </xf>
    <xf numFmtId="0" fontId="247" fillId="0" borderId="0" xfId="0" applyFont="1" applyAlignment="1">
      <alignment horizontal="center" vertical="center"/>
    </xf>
    <xf numFmtId="0" fontId="141" fillId="0" borderId="0" xfId="0" applyFont="1" applyAlignment="1" applyProtection="1">
      <alignment horizontal="center" vertical="center"/>
      <protection/>
    </xf>
    <xf numFmtId="20" fontId="106" fillId="0" borderId="0" xfId="0" applyNumberFormat="1" applyFont="1" applyAlignment="1" applyProtection="1">
      <alignment horizontal="left" vertical="center"/>
      <protection/>
    </xf>
    <xf numFmtId="0" fontId="3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184" fillId="0" borderId="0" xfId="0" applyFont="1" applyBorder="1" applyAlignment="1">
      <alignment horizontal="center"/>
    </xf>
    <xf numFmtId="0" fontId="210" fillId="0" borderId="0" xfId="0" applyFont="1" applyBorder="1" applyAlignment="1">
      <alignment horizontal="center" vertical="center"/>
    </xf>
    <xf numFmtId="0" fontId="236" fillId="0" borderId="0" xfId="0" applyFont="1" applyBorder="1" applyAlignment="1">
      <alignment horizontal="center"/>
    </xf>
    <xf numFmtId="0" fontId="51" fillId="37" borderId="186" xfId="47" applyFont="1" applyFill="1" applyBorder="1" applyAlignment="1">
      <alignment horizontal="center" vertical="center"/>
      <protection/>
    </xf>
    <xf numFmtId="0" fontId="65" fillId="37" borderId="0" xfId="45" applyFont="1" applyFill="1" applyBorder="1" applyAlignment="1">
      <alignment horizontal="center" vertical="center"/>
      <protection/>
    </xf>
    <xf numFmtId="0" fontId="35" fillId="42" borderId="0" xfId="45" applyFont="1" applyFill="1" applyBorder="1" applyAlignment="1" applyProtection="1">
      <alignment horizontal="center" vertical="center" shrinkToFit="1"/>
      <protection locked="0"/>
    </xf>
    <xf numFmtId="0" fontId="35" fillId="46" borderId="0" xfId="45" applyFont="1" applyFill="1" applyBorder="1" applyAlignment="1" applyProtection="1">
      <alignment horizontal="center" vertical="center" shrinkToFit="1"/>
      <protection locked="0"/>
    </xf>
    <xf numFmtId="0" fontId="51" fillId="37" borderId="0" xfId="45" applyFont="1" applyFill="1" applyBorder="1" applyAlignment="1">
      <alignment horizontal="center" vertical="center"/>
      <protection/>
    </xf>
    <xf numFmtId="0" fontId="209" fillId="37" borderId="87" xfId="45" applyFont="1" applyFill="1" applyBorder="1" applyAlignment="1">
      <alignment horizontal="center" vertical="center"/>
      <protection/>
    </xf>
    <xf numFmtId="0" fontId="209" fillId="37" borderId="0" xfId="45" applyFont="1" applyFill="1" applyBorder="1" applyAlignment="1">
      <alignment horizontal="center" vertical="center"/>
      <protection/>
    </xf>
    <xf numFmtId="0" fontId="35" fillId="42" borderId="86" xfId="45" applyFont="1" applyFill="1" applyBorder="1" applyAlignment="1">
      <alignment horizontal="center" vertical="center" shrinkToFit="1"/>
      <protection/>
    </xf>
    <xf numFmtId="0" fontId="207" fillId="37" borderId="39" xfId="45" applyFont="1" applyFill="1" applyBorder="1" applyAlignment="1">
      <alignment horizontal="center" vertical="center" wrapText="1"/>
      <protection/>
    </xf>
    <xf numFmtId="0" fontId="207" fillId="37" borderId="0" xfId="45" applyFont="1" applyFill="1" applyBorder="1" applyAlignment="1">
      <alignment horizontal="center" vertical="center" wrapText="1"/>
      <protection/>
    </xf>
    <xf numFmtId="0" fontId="209" fillId="37" borderId="0" xfId="45" applyFont="1" applyFill="1" applyBorder="1" applyAlignment="1">
      <alignment horizontal="center" wrapText="1"/>
      <protection/>
    </xf>
    <xf numFmtId="0" fontId="33" fillId="46" borderId="86" xfId="45" applyFont="1" applyFill="1" applyBorder="1" applyAlignment="1" applyProtection="1">
      <alignment horizontal="center" vertical="center" shrinkToFit="1"/>
      <protection/>
    </xf>
    <xf numFmtId="0" fontId="63" fillId="48" borderId="187" xfId="45" applyFont="1" applyFill="1" applyBorder="1" applyAlignment="1" applyProtection="1">
      <alignment horizontal="center" vertical="center"/>
      <protection locked="0"/>
    </xf>
    <xf numFmtId="0" fontId="63" fillId="48" borderId="92" xfId="45" applyFont="1" applyFill="1" applyBorder="1" applyAlignment="1" applyProtection="1">
      <alignment horizontal="center" vertical="center"/>
      <protection locked="0"/>
    </xf>
    <xf numFmtId="0" fontId="63" fillId="48" borderId="188" xfId="45" applyFont="1" applyFill="1" applyBorder="1" applyAlignment="1" applyProtection="1">
      <alignment horizontal="center" vertical="center"/>
      <protection locked="0"/>
    </xf>
    <xf numFmtId="0" fontId="63" fillId="48" borderId="189" xfId="45" applyFont="1" applyFill="1" applyBorder="1" applyAlignment="1" applyProtection="1">
      <alignment vertical="center"/>
      <protection locked="0"/>
    </xf>
    <xf numFmtId="0" fontId="63" fillId="48" borderId="142" xfId="45" applyFont="1" applyFill="1" applyBorder="1" applyAlignment="1" applyProtection="1">
      <alignment vertical="center"/>
      <protection locked="0"/>
    </xf>
    <xf numFmtId="0" fontId="63" fillId="48" borderId="190" xfId="45" applyFont="1" applyFill="1" applyBorder="1" applyAlignment="1" applyProtection="1">
      <alignment vertical="center"/>
      <protection locked="0"/>
    </xf>
    <xf numFmtId="0" fontId="63" fillId="48" borderId="87" xfId="45" applyFont="1" applyFill="1" applyBorder="1" applyAlignment="1" applyProtection="1">
      <alignment vertical="center"/>
      <protection locked="0"/>
    </xf>
    <xf numFmtId="0" fontId="63" fillId="48" borderId="0" xfId="45" applyFont="1" applyFill="1" applyBorder="1" applyAlignment="1" applyProtection="1">
      <alignment vertical="center"/>
      <protection locked="0"/>
    </xf>
    <xf numFmtId="0" fontId="63" fillId="48" borderId="98" xfId="45" applyFont="1" applyFill="1" applyBorder="1" applyAlignment="1" applyProtection="1">
      <alignment vertical="center"/>
      <protection locked="0"/>
    </xf>
    <xf numFmtId="0" fontId="63" fillId="48" borderId="191" xfId="45" applyFont="1" applyFill="1" applyBorder="1" applyAlignment="1" applyProtection="1">
      <alignment vertical="center"/>
      <protection locked="0"/>
    </xf>
    <xf numFmtId="0" fontId="63" fillId="48" borderId="86" xfId="45" applyFont="1" applyFill="1" applyBorder="1" applyAlignment="1" applyProtection="1">
      <alignment vertical="center"/>
      <protection locked="0"/>
    </xf>
    <xf numFmtId="0" fontId="63" fillId="48" borderId="101" xfId="45" applyFont="1" applyFill="1" applyBorder="1" applyAlignment="1" applyProtection="1">
      <alignment vertical="center"/>
      <protection locked="0"/>
    </xf>
    <xf numFmtId="0" fontId="32" fillId="42" borderId="39" xfId="45" applyFont="1" applyFill="1" applyBorder="1" applyAlignment="1" applyProtection="1">
      <alignment horizontal="center"/>
      <protection/>
    </xf>
    <xf numFmtId="0" fontId="32" fillId="42" borderId="0" xfId="45" applyFont="1" applyFill="1" applyBorder="1" applyAlignment="1" applyProtection="1">
      <alignment horizontal="center"/>
      <protection/>
    </xf>
    <xf numFmtId="0" fontId="63" fillId="48" borderId="189" xfId="45" applyFont="1" applyFill="1" applyBorder="1" applyAlignment="1" applyProtection="1">
      <alignment horizontal="center" vertical="center"/>
      <protection locked="0"/>
    </xf>
    <xf numFmtId="0" fontId="63" fillId="48" borderId="142" xfId="45" applyFont="1" applyFill="1" applyBorder="1" applyAlignment="1" applyProtection="1">
      <alignment horizontal="center" vertical="center"/>
      <protection locked="0"/>
    </xf>
    <xf numFmtId="0" fontId="63" fillId="48" borderId="190" xfId="45" applyFont="1" applyFill="1" applyBorder="1" applyAlignment="1" applyProtection="1">
      <alignment horizontal="center" vertical="center"/>
      <protection locked="0"/>
    </xf>
    <xf numFmtId="0" fontId="163" fillId="48" borderId="87" xfId="45" applyFont="1" applyFill="1" applyBorder="1" applyAlignment="1" applyProtection="1">
      <alignment vertical="center"/>
      <protection locked="0"/>
    </xf>
    <xf numFmtId="0" fontId="163" fillId="48" borderId="0" xfId="45" applyFont="1" applyFill="1" applyBorder="1" applyAlignment="1" applyProtection="1">
      <alignment vertical="center"/>
      <protection locked="0"/>
    </xf>
    <xf numFmtId="0" fontId="163" fillId="48" borderId="98" xfId="45" applyFont="1" applyFill="1" applyBorder="1" applyAlignment="1" applyProtection="1">
      <alignment vertical="center"/>
      <protection locked="0"/>
    </xf>
    <xf numFmtId="0" fontId="163" fillId="48" borderId="189" xfId="45" applyFont="1" applyFill="1" applyBorder="1" applyAlignment="1" applyProtection="1">
      <alignment vertical="center"/>
      <protection locked="0"/>
    </xf>
    <xf numFmtId="0" fontId="163" fillId="48" borderId="142" xfId="45" applyFont="1" applyFill="1" applyBorder="1" applyAlignment="1" applyProtection="1">
      <alignment vertical="center"/>
      <protection locked="0"/>
    </xf>
    <xf numFmtId="0" fontId="163" fillId="48" borderId="190" xfId="45" applyFont="1" applyFill="1" applyBorder="1" applyAlignment="1" applyProtection="1">
      <alignment vertical="center"/>
      <protection locked="0"/>
    </xf>
    <xf numFmtId="0" fontId="163" fillId="48" borderId="187" xfId="45" applyFont="1" applyFill="1" applyBorder="1" applyAlignment="1" applyProtection="1">
      <alignment horizontal="center" vertical="center"/>
      <protection locked="0"/>
    </xf>
    <xf numFmtId="0" fontId="163" fillId="48" borderId="92" xfId="45" applyFont="1" applyFill="1" applyBorder="1" applyAlignment="1" applyProtection="1">
      <alignment horizontal="center" vertical="center"/>
      <protection locked="0"/>
    </xf>
    <xf numFmtId="0" fontId="163" fillId="48" borderId="188" xfId="45" applyFont="1" applyFill="1" applyBorder="1" applyAlignment="1" applyProtection="1">
      <alignment horizontal="center" vertical="center"/>
      <protection locked="0"/>
    </xf>
    <xf numFmtId="0" fontId="163" fillId="48" borderId="191" xfId="45" applyFont="1" applyFill="1" applyBorder="1" applyAlignment="1" applyProtection="1">
      <alignment vertical="center"/>
      <protection locked="0"/>
    </xf>
    <xf numFmtId="0" fontId="163" fillId="48" borderId="86" xfId="45" applyFont="1" applyFill="1" applyBorder="1" applyAlignment="1" applyProtection="1">
      <alignment vertical="center"/>
      <protection locked="0"/>
    </xf>
    <xf numFmtId="0" fontId="163" fillId="48" borderId="101" xfId="45" applyFont="1" applyFill="1" applyBorder="1" applyAlignment="1" applyProtection="1">
      <alignment vertical="center"/>
      <protection locked="0"/>
    </xf>
    <xf numFmtId="0" fontId="28" fillId="37" borderId="192" xfId="45" applyFont="1" applyFill="1" applyBorder="1" applyAlignment="1">
      <alignment horizontal="center" vertical="center"/>
      <protection/>
    </xf>
    <xf numFmtId="0" fontId="28" fillId="37" borderId="97" xfId="45" applyFont="1" applyFill="1" applyBorder="1" applyAlignment="1">
      <alignment horizontal="center" vertical="center"/>
      <protection/>
    </xf>
    <xf numFmtId="0" fontId="28" fillId="37" borderId="138" xfId="45" applyFont="1" applyFill="1" applyBorder="1" applyAlignment="1">
      <alignment horizontal="center" vertical="center"/>
      <protection/>
    </xf>
    <xf numFmtId="0" fontId="64" fillId="48" borderId="91" xfId="45" applyFont="1" applyFill="1" applyBorder="1" applyAlignment="1" applyProtection="1">
      <alignment horizontal="center" vertical="center"/>
      <protection/>
    </xf>
    <xf numFmtId="0" fontId="64" fillId="48" borderId="143" xfId="45" applyFont="1" applyFill="1" applyBorder="1" applyAlignment="1" applyProtection="1">
      <alignment horizontal="center" vertical="center"/>
      <protection/>
    </xf>
    <xf numFmtId="0" fontId="64" fillId="48" borderId="193" xfId="45" applyFont="1" applyFill="1" applyBorder="1" applyAlignment="1" applyProtection="1">
      <alignment horizontal="center" vertical="center"/>
      <protection/>
    </xf>
    <xf numFmtId="0" fontId="37" fillId="48" borderId="91" xfId="45" applyFont="1" applyFill="1" applyBorder="1" applyAlignment="1" applyProtection="1">
      <alignment horizontal="center" vertical="center"/>
      <protection/>
    </xf>
    <xf numFmtId="0" fontId="37" fillId="48" borderId="194" xfId="45" applyFont="1" applyFill="1" applyBorder="1" applyAlignment="1" applyProtection="1">
      <alignment horizontal="center" vertical="center"/>
      <protection/>
    </xf>
    <xf numFmtId="0" fontId="64" fillId="48" borderId="195" xfId="45" applyFont="1" applyFill="1" applyBorder="1" applyAlignment="1" applyProtection="1">
      <alignment horizontal="center" vertical="center"/>
      <protection/>
    </xf>
    <xf numFmtId="0" fontId="64" fillId="48" borderId="186" xfId="45" applyFont="1" applyFill="1" applyBorder="1" applyAlignment="1" applyProtection="1">
      <alignment horizontal="center" vertical="center"/>
      <protection/>
    </xf>
    <xf numFmtId="0" fontId="64" fillId="48" borderId="196" xfId="45" applyFont="1" applyFill="1" applyBorder="1" applyAlignment="1" applyProtection="1">
      <alignment horizontal="center" vertical="center"/>
      <protection/>
    </xf>
    <xf numFmtId="0" fontId="37" fillId="48" borderId="94" xfId="45" applyFont="1" applyFill="1" applyBorder="1" applyAlignment="1" applyProtection="1">
      <alignment horizontal="center" vertical="center"/>
      <protection/>
    </xf>
    <xf numFmtId="0" fontId="37" fillId="48" borderId="98" xfId="45" applyFont="1" applyFill="1" applyBorder="1" applyAlignment="1" applyProtection="1">
      <alignment horizontal="center" vertical="center"/>
      <protection/>
    </xf>
    <xf numFmtId="0" fontId="28" fillId="37" borderId="197" xfId="45" applyFont="1" applyFill="1" applyBorder="1" applyAlignment="1">
      <alignment horizontal="center" vertical="center"/>
      <protection/>
    </xf>
    <xf numFmtId="0" fontId="62" fillId="46" borderId="0" xfId="45" applyFont="1" applyFill="1" applyBorder="1" applyAlignment="1" applyProtection="1">
      <alignment horizontal="center"/>
      <protection/>
    </xf>
    <xf numFmtId="0" fontId="62" fillId="46" borderId="98" xfId="45" applyFont="1" applyFill="1" applyBorder="1" applyAlignment="1" applyProtection="1">
      <alignment horizontal="center"/>
      <protection/>
    </xf>
    <xf numFmtId="0" fontId="32" fillId="46" borderId="91" xfId="45" applyFont="1" applyFill="1" applyBorder="1" applyAlignment="1" applyProtection="1">
      <alignment horizontal="center" vertical="center"/>
      <protection/>
    </xf>
    <xf numFmtId="0" fontId="32" fillId="46" borderId="143" xfId="45" applyFont="1" applyFill="1" applyBorder="1" applyAlignment="1" applyProtection="1">
      <alignment horizontal="center" vertical="center"/>
      <protection/>
    </xf>
    <xf numFmtId="0" fontId="32" fillId="46" borderId="193" xfId="45" applyFont="1" applyFill="1" applyBorder="1" applyAlignment="1" applyProtection="1">
      <alignment horizontal="center" vertical="center"/>
      <protection/>
    </xf>
    <xf numFmtId="0" fontId="32" fillId="46" borderId="143" xfId="45" applyFont="1" applyFill="1" applyBorder="1" applyAlignment="1" applyProtection="1">
      <alignment horizontal="center"/>
      <protection/>
    </xf>
    <xf numFmtId="0" fontId="32" fillId="46" borderId="193" xfId="45" applyFont="1" applyFill="1" applyBorder="1" applyAlignment="1" applyProtection="1">
      <alignment horizontal="center"/>
      <protection/>
    </xf>
    <xf numFmtId="0" fontId="32" fillId="46" borderId="91" xfId="45" applyFont="1" applyFill="1" applyBorder="1" applyAlignment="1" applyProtection="1">
      <alignment horizontal="center"/>
      <protection/>
    </xf>
    <xf numFmtId="0" fontId="32" fillId="46" borderId="194" xfId="45" applyFont="1" applyFill="1" applyBorder="1" applyAlignment="1" applyProtection="1">
      <alignment horizontal="center"/>
      <protection/>
    </xf>
    <xf numFmtId="0" fontId="17" fillId="0" borderId="39" xfId="45" applyFont="1" applyFill="1" applyBorder="1" applyAlignment="1" applyProtection="1">
      <alignment/>
      <protection locked="0"/>
    </xf>
    <xf numFmtId="0" fontId="17" fillId="0" borderId="0" xfId="45" applyFont="1" applyFill="1" applyBorder="1" applyAlignment="1" applyProtection="1">
      <alignment/>
      <protection locked="0"/>
    </xf>
    <xf numFmtId="0" fontId="17" fillId="0" borderId="98" xfId="45" applyFont="1" applyFill="1" applyBorder="1" applyAlignment="1" applyProtection="1">
      <alignment/>
      <protection locked="0"/>
    </xf>
    <xf numFmtId="0" fontId="17" fillId="0" borderId="198" xfId="45" applyFont="1" applyFill="1" applyBorder="1" applyAlignment="1" applyProtection="1">
      <alignment/>
      <protection locked="0"/>
    </xf>
    <xf numFmtId="0" fontId="17" fillId="0" borderId="142" xfId="45" applyFont="1" applyFill="1" applyBorder="1" applyAlignment="1" applyProtection="1">
      <alignment/>
      <protection locked="0"/>
    </xf>
    <xf numFmtId="0" fontId="17" fillId="0" borderId="190" xfId="45" applyFont="1" applyFill="1" applyBorder="1" applyAlignment="1" applyProtection="1">
      <alignment/>
      <protection locked="0"/>
    </xf>
    <xf numFmtId="0" fontId="17" fillId="0" borderId="100" xfId="45" applyFont="1" applyFill="1" applyBorder="1" applyAlignment="1" applyProtection="1">
      <alignment/>
      <protection locked="0"/>
    </xf>
    <xf numFmtId="0" fontId="17" fillId="0" borderId="86" xfId="45" applyFont="1" applyFill="1" applyBorder="1" applyAlignment="1" applyProtection="1">
      <alignment/>
      <protection locked="0"/>
    </xf>
    <xf numFmtId="0" fontId="17" fillId="0" borderId="101" xfId="45" applyFont="1" applyFill="1" applyBorder="1" applyAlignment="1" applyProtection="1">
      <alignment/>
      <protection locked="0"/>
    </xf>
    <xf numFmtId="0" fontId="13" fillId="0" borderId="97" xfId="45" applyBorder="1" applyAlignment="1">
      <alignment horizontal="center"/>
      <protection/>
    </xf>
    <xf numFmtId="0" fontId="162" fillId="42" borderId="84" xfId="45" applyFont="1" applyFill="1" applyBorder="1" applyAlignment="1">
      <alignment vertical="top"/>
      <protection/>
    </xf>
    <xf numFmtId="0" fontId="162" fillId="42" borderId="97" xfId="45" applyFont="1" applyFill="1" applyBorder="1" applyAlignment="1">
      <alignment vertical="top"/>
      <protection/>
    </xf>
    <xf numFmtId="0" fontId="141" fillId="42" borderId="97" xfId="45" applyFont="1" applyFill="1" applyBorder="1" applyAlignment="1">
      <alignment horizontal="center" vertical="center"/>
      <protection/>
    </xf>
    <xf numFmtId="0" fontId="141" fillId="42" borderId="138" xfId="45" applyFont="1" applyFill="1" applyBorder="1" applyAlignment="1">
      <alignment horizontal="center" vertical="center"/>
      <protection/>
    </xf>
    <xf numFmtId="0" fontId="4" fillId="42" borderId="100" xfId="45" applyFont="1" applyFill="1" applyBorder="1" applyAlignment="1">
      <alignment horizontal="right" vertical="center"/>
      <protection/>
    </xf>
    <xf numFmtId="0" fontId="4" fillId="42" borderId="86" xfId="45" applyFont="1" applyFill="1" applyBorder="1" applyAlignment="1">
      <alignment horizontal="right" vertical="center"/>
      <protection/>
    </xf>
    <xf numFmtId="0" fontId="4" fillId="42" borderId="86" xfId="45" applyFont="1" applyFill="1" applyBorder="1" applyAlignment="1">
      <alignment horizontal="left" vertical="center"/>
      <protection/>
    </xf>
    <xf numFmtId="14" fontId="141" fillId="42" borderId="86" xfId="45" applyNumberFormat="1" applyFont="1" applyFill="1" applyBorder="1" applyAlignment="1">
      <alignment horizontal="center" vertical="center"/>
      <protection/>
    </xf>
    <xf numFmtId="14" fontId="141" fillId="42" borderId="101" xfId="45" applyNumberFormat="1" applyFont="1" applyFill="1" applyBorder="1" applyAlignment="1">
      <alignment horizontal="center" vertical="center"/>
      <protection/>
    </xf>
  </cellXfs>
  <cellStyles count="6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al_supiska" xfId="44"/>
    <cellStyle name="Normal_zapis o stretnuti" xfId="45"/>
    <cellStyle name="normálne 10" xfId="46"/>
    <cellStyle name="Normálne 2" xfId="47"/>
    <cellStyle name="Normálne 2 2" xfId="48"/>
    <cellStyle name="normálne 2 3 2" xfId="49"/>
    <cellStyle name="Normálne 3" xfId="50"/>
    <cellStyle name="normálne 3 2" xfId="51"/>
    <cellStyle name="normálne 4 2" xfId="52"/>
    <cellStyle name="normálne 4 2 3" xfId="53"/>
    <cellStyle name="Normálne 5" xfId="54"/>
    <cellStyle name="Normálne 9" xfId="55"/>
    <cellStyle name="Percent" xfId="56"/>
    <cellStyle name="Poznámka" xfId="57"/>
    <cellStyle name="Prepojená bunka" xfId="58"/>
    <cellStyle name="Spolu" xfId="59"/>
    <cellStyle name="Standard_SPIELBER" xfId="60"/>
    <cellStyle name="Text upozornenia" xfId="61"/>
    <cellStyle name="Titul" xfId="62"/>
    <cellStyle name="Vstup" xfId="63"/>
    <cellStyle name="Výpočet" xfId="64"/>
    <cellStyle name="Výstup" xfId="65"/>
    <cellStyle name="Vysvetľujúci text" xfId="66"/>
    <cellStyle name="Zlá" xfId="67"/>
    <cellStyle name="Zvýraznenie1" xfId="68"/>
    <cellStyle name="Zvýraznenie2" xfId="69"/>
    <cellStyle name="Zvýraznenie3" xfId="70"/>
    <cellStyle name="Zvýraznenie4" xfId="71"/>
    <cellStyle name="Zvýraznenie5" xfId="72"/>
    <cellStyle name="Zvýraznenie6" xfId="73"/>
  </cellStyles>
  <dxfs count="41">
    <dxf>
      <font>
        <b/>
        <i/>
        <color rgb="FFFF0000"/>
      </font>
      <fill>
        <patternFill>
          <bgColor rgb="FFFFE7FF"/>
        </patternFill>
      </fill>
    </dxf>
    <dxf>
      <font>
        <b/>
        <i/>
        <color rgb="FFFF0000"/>
      </font>
      <fill>
        <patternFill>
          <bgColor rgb="FF99FF99"/>
        </patternFill>
      </fill>
    </dxf>
    <dxf>
      <font>
        <b/>
        <i/>
        <color rgb="FFFF0000"/>
      </font>
      <fill>
        <patternFill>
          <bgColor rgb="FF00FF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ont>
        <b/>
        <i/>
        <color rgb="FF00B050"/>
      </font>
    </dxf>
    <dxf>
      <font>
        <b/>
        <i/>
        <color rgb="FFFF0066"/>
      </font>
    </dxf>
    <dxf>
      <font>
        <b/>
        <i/>
        <color rgb="FFFF0066"/>
      </font>
    </dxf>
    <dxf>
      <font>
        <b/>
        <i/>
        <color rgb="FF9900FF"/>
      </font>
    </dxf>
    <dxf>
      <font>
        <b/>
        <i/>
        <color rgb="FF9900FF"/>
      </font>
    </dxf>
    <dxf>
      <font>
        <b/>
        <i/>
        <color rgb="FF9900FF"/>
      </font>
    </dxf>
    <dxf>
      <font>
        <b/>
        <i val="0"/>
        <color rgb="FF9900FF"/>
      </font>
    </dxf>
    <dxf>
      <font>
        <b/>
        <i/>
        <color rgb="FF9900FF"/>
      </font>
    </dxf>
    <dxf>
      <font>
        <b/>
        <i/>
        <color rgb="FF9900FF"/>
      </font>
    </dxf>
    <dxf>
      <font>
        <b/>
        <i/>
        <color rgb="FF9900FF"/>
      </font>
    </dxf>
    <dxf>
      <font>
        <b/>
        <i/>
        <color rgb="FF9900FF"/>
      </font>
    </dxf>
    <dxf>
      <font>
        <b/>
        <i/>
        <color rgb="FFFF0000"/>
      </font>
    </dxf>
    <dxf>
      <font>
        <color theme="1"/>
      </font>
      <fill>
        <patternFill>
          <bgColor rgb="FFE4E4E4"/>
        </patternFill>
      </fill>
    </dxf>
    <dxf>
      <font>
        <b/>
        <i/>
        <color rgb="FF00B050"/>
      </font>
    </dxf>
    <dxf>
      <font>
        <b/>
        <i/>
        <color rgb="FF00B050"/>
      </font>
    </dxf>
    <dxf>
      <font>
        <b/>
        <i/>
        <color rgb="FFFF0000"/>
      </font>
    </dxf>
    <dxf>
      <font>
        <color theme="1"/>
      </font>
      <fill>
        <patternFill>
          <bgColor rgb="FFE4E4E4"/>
        </patternFill>
      </fill>
    </dxf>
    <dxf>
      <font>
        <b/>
        <i/>
        <color rgb="FF00B050"/>
      </font>
    </dxf>
    <dxf>
      <font>
        <b/>
        <i/>
        <color rgb="FF00B050"/>
      </font>
    </dxf>
    <dxf>
      <font>
        <b/>
        <i/>
        <color rgb="FF00B050"/>
      </font>
    </dxf>
    <dxf>
      <font>
        <b/>
        <i/>
        <color rgb="FF00B050"/>
      </font>
    </dxf>
    <dxf>
      <font>
        <b/>
        <i/>
        <color rgb="FFFF0000"/>
      </font>
      <fill>
        <patternFill>
          <bgColor rgb="FF9FFFCA"/>
        </patternFill>
      </fill>
    </dxf>
    <dxf>
      <font>
        <b/>
        <i/>
        <color rgb="FFFF0000"/>
      </font>
      <fill>
        <patternFill>
          <bgColor rgb="FF89FFE9"/>
        </patternFill>
      </fill>
    </dxf>
    <dxf>
      <font>
        <b/>
        <i/>
        <color rgb="FFFF0000"/>
      </font>
      <fill>
        <patternFill>
          <bgColor rgb="FF00FFFF"/>
        </patternFill>
      </fill>
    </dxf>
    <dxf>
      <font>
        <b/>
        <i/>
        <color rgb="FFFF0000"/>
      </font>
      <fill>
        <patternFill>
          <bgColor rgb="FF00FFFF"/>
        </patternFill>
      </fill>
    </dxf>
    <dxf>
      <font>
        <b/>
        <i/>
        <color rgb="FFFF0000"/>
      </font>
      <fill>
        <patternFill>
          <bgColor rgb="FF00FFFF"/>
        </patternFill>
      </fill>
      <border/>
    </dxf>
    <dxf>
      <font>
        <b/>
        <i/>
        <color rgb="FFFF0000"/>
      </font>
      <fill>
        <patternFill>
          <bgColor rgb="FF89FFE9"/>
        </patternFill>
      </fill>
      <border/>
    </dxf>
    <dxf>
      <font>
        <b/>
        <i/>
        <color rgb="FFFF0000"/>
      </font>
      <fill>
        <patternFill>
          <bgColor rgb="FF9FFFCA"/>
        </patternFill>
      </fill>
      <border/>
    </dxf>
    <dxf>
      <font>
        <b/>
        <i/>
        <color rgb="FF00B050"/>
      </font>
      <border/>
    </dxf>
    <dxf>
      <font>
        <color theme="1"/>
      </font>
      <fill>
        <patternFill>
          <bgColor rgb="FFE4E4E4"/>
        </patternFill>
      </fill>
      <border/>
    </dxf>
    <dxf>
      <font>
        <b/>
        <i/>
        <color rgb="FFFF0000"/>
      </font>
      <border/>
    </dxf>
    <dxf>
      <font>
        <b/>
        <i/>
        <color rgb="FF9900FF"/>
      </font>
      <border/>
    </dxf>
    <dxf>
      <font>
        <b/>
        <i val="0"/>
        <color rgb="FF9900FF"/>
      </font>
      <border/>
    </dxf>
    <dxf>
      <font>
        <b/>
        <i/>
        <color rgb="FFFF0066"/>
      </font>
      <border/>
    </dxf>
    <dxf>
      <font>
        <b/>
        <i/>
        <color rgb="FFFF0000"/>
      </font>
      <fill>
        <patternFill>
          <bgColor rgb="FF99FF99"/>
        </patternFill>
      </fill>
      <border/>
    </dxf>
    <dxf>
      <font>
        <b/>
        <i/>
        <color rgb="FFFF0000"/>
      </font>
      <fill>
        <patternFill>
          <bgColor rgb="FFFFE7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476250</xdr:colOff>
      <xdr:row>1</xdr:row>
      <xdr:rowOff>66675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</xdr:row>
      <xdr:rowOff>66675</xdr:rowOff>
    </xdr:from>
    <xdr:to>
      <xdr:col>4</xdr:col>
      <xdr:colOff>66675</xdr:colOff>
      <xdr:row>4</xdr:row>
      <xdr:rowOff>104775</xdr:rowOff>
    </xdr:to>
    <xdr:pic>
      <xdr:nvPicPr>
        <xdr:cNvPr id="1" name="Obrázek 3" descr="Skoz sv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9050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&#225;n\Downloads\Users\permi\Documents\2016_17_Tab_SKoZ\Z&#225;pisy_SKoZ_1617\SKoZ\Mu&#382;i\zapis_mu&#382;i_offline_web_v04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 o utkání"/>
      <sheetName val="Zostava Družstva"/>
      <sheetName val="PomZápRozhod_4 dr"/>
      <sheetName val="PomZapRozhod_6d"/>
      <sheetName val="Zápis"/>
      <sheetName val="Tlač"/>
      <sheetName val="Pripomienky Zápas"/>
    </sheetNames>
    <sheetDataSet>
      <sheetData sheetId="4">
        <row r="7">
          <cell r="N7" t="str">
            <v>ELM</v>
          </cell>
        </row>
        <row r="8">
          <cell r="N8" t="str">
            <v>I_LV</v>
          </cell>
        </row>
        <row r="9">
          <cell r="N9" t="str">
            <v>I_LZ</v>
          </cell>
        </row>
        <row r="10">
          <cell r="N10" t="str">
            <v>II_LZ</v>
          </cell>
        </row>
        <row r="13">
          <cell r="N13">
            <v>1</v>
          </cell>
        </row>
        <row r="14">
          <cell r="N14">
            <v>2</v>
          </cell>
        </row>
        <row r="15">
          <cell r="N15">
            <v>3</v>
          </cell>
        </row>
        <row r="16">
          <cell r="N16">
            <v>4</v>
          </cell>
        </row>
        <row r="17">
          <cell r="N17">
            <v>5</v>
          </cell>
        </row>
        <row r="18">
          <cell r="N18">
            <v>6</v>
          </cell>
        </row>
        <row r="19">
          <cell r="N19">
            <v>7</v>
          </cell>
        </row>
        <row r="20">
          <cell r="N20">
            <v>8</v>
          </cell>
        </row>
        <row r="21">
          <cell r="N21">
            <v>9</v>
          </cell>
        </row>
        <row r="22">
          <cell r="N22">
            <v>10</v>
          </cell>
        </row>
        <row r="23">
          <cell r="N23">
            <v>11</v>
          </cell>
        </row>
        <row r="24">
          <cell r="N24">
            <v>12</v>
          </cell>
        </row>
        <row r="25">
          <cell r="N25">
            <v>13</v>
          </cell>
        </row>
        <row r="26">
          <cell r="N26">
            <v>14</v>
          </cell>
        </row>
        <row r="27">
          <cell r="N27">
            <v>15</v>
          </cell>
        </row>
        <row r="28">
          <cell r="N28">
            <v>16</v>
          </cell>
        </row>
        <row r="29">
          <cell r="N29">
            <v>17</v>
          </cell>
        </row>
        <row r="30">
          <cell r="N30">
            <v>18</v>
          </cell>
        </row>
        <row r="31">
          <cell r="N31">
            <v>19</v>
          </cell>
        </row>
        <row r="32">
          <cell r="N32">
            <v>20</v>
          </cell>
        </row>
        <row r="33">
          <cell r="N33">
            <v>21</v>
          </cell>
        </row>
        <row r="34">
          <cell r="N34">
            <v>22</v>
          </cell>
        </row>
        <row r="35">
          <cell r="N35">
            <v>23</v>
          </cell>
        </row>
        <row r="36">
          <cell r="N36">
            <v>24</v>
          </cell>
        </row>
        <row r="37">
          <cell r="N37">
            <v>25</v>
          </cell>
        </row>
        <row r="38">
          <cell r="N38">
            <v>26</v>
          </cell>
        </row>
        <row r="39">
          <cell r="N39">
            <v>27</v>
          </cell>
        </row>
        <row r="40">
          <cell r="N40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showGridLines="0" zoomScalePageLayoutView="0" workbookViewId="0" topLeftCell="A1">
      <selection activeCell="N9" sqref="N9"/>
    </sheetView>
  </sheetViews>
  <sheetFormatPr defaultColWidth="9.140625" defaultRowHeight="12"/>
  <cols>
    <col min="1" max="1" width="10.7109375" style="387" customWidth="1"/>
    <col min="2" max="2" width="15.7109375" style="387" customWidth="1"/>
    <col min="3" max="3" width="5.7109375" style="387" customWidth="1"/>
    <col min="4" max="5" width="6.7109375" style="387" customWidth="1"/>
    <col min="6" max="6" width="4.7109375" style="387" customWidth="1"/>
    <col min="7" max="7" width="6.7109375" style="387" customWidth="1"/>
    <col min="8" max="8" width="6.28125" style="387" customWidth="1"/>
    <col min="9" max="9" width="6.7109375" style="387" customWidth="1"/>
    <col min="10" max="10" width="1.7109375" style="387" customWidth="1"/>
    <col min="11" max="11" width="10.7109375" style="387" customWidth="1"/>
    <col min="12" max="12" width="15.7109375" style="387" customWidth="1"/>
    <col min="13" max="13" width="5.7109375" style="387" customWidth="1"/>
    <col min="14" max="15" width="6.7109375" style="387" customWidth="1"/>
    <col min="16" max="16" width="4.7109375" style="387" customWidth="1"/>
    <col min="17" max="17" width="6.7109375" style="387" customWidth="1"/>
    <col min="18" max="18" width="6.28125" style="387" customWidth="1"/>
    <col min="19" max="19" width="6.7109375" style="387" customWidth="1"/>
    <col min="20" max="20" width="1.8515625" style="387" customWidth="1"/>
    <col min="21" max="16384" width="9.140625" style="387" customWidth="1"/>
  </cols>
  <sheetData>
    <row r="1" spans="2:19" ht="26.25">
      <c r="B1" s="573" t="s">
        <v>414</v>
      </c>
      <c r="C1" s="573"/>
      <c r="D1" s="575" t="s">
        <v>1</v>
      </c>
      <c r="E1" s="575"/>
      <c r="F1" s="575"/>
      <c r="G1" s="575"/>
      <c r="H1" s="575"/>
      <c r="I1" s="575"/>
      <c r="K1" s="388" t="s">
        <v>415</v>
      </c>
      <c r="L1" s="576" t="str">
        <f>Tlač!$S$4</f>
        <v>Inter BA</v>
      </c>
      <c r="M1" s="576"/>
      <c r="N1" s="576"/>
      <c r="O1" s="577" t="s">
        <v>416</v>
      </c>
      <c r="P1" s="577"/>
      <c r="Q1" s="578">
        <f>Tlač!$R$6</f>
        <v>42764</v>
      </c>
      <c r="R1" s="579"/>
      <c r="S1" s="579"/>
    </row>
    <row r="2" spans="2:3" ht="6" customHeight="1" thickBot="1">
      <c r="B2" s="574"/>
      <c r="C2" s="574"/>
    </row>
    <row r="3" spans="1:19" ht="19.5" customHeight="1" thickBot="1">
      <c r="A3" s="389" t="s">
        <v>5</v>
      </c>
      <c r="B3" s="581" t="str">
        <f>Tlač!$F$12</f>
        <v>KK Inter Bratislava Dor</v>
      </c>
      <c r="C3" s="582"/>
      <c r="D3" s="582"/>
      <c r="E3" s="582"/>
      <c r="F3" s="582"/>
      <c r="G3" s="582"/>
      <c r="H3" s="582"/>
      <c r="I3" s="583"/>
      <c r="K3" s="389" t="s">
        <v>6</v>
      </c>
      <c r="L3" s="581" t="str">
        <f>Tlač!$U$12</f>
        <v>MKK Slovan Galanta Dor</v>
      </c>
      <c r="M3" s="582"/>
      <c r="N3" s="582"/>
      <c r="O3" s="582"/>
      <c r="P3" s="582"/>
      <c r="Q3" s="582"/>
      <c r="R3" s="582"/>
      <c r="S3" s="583"/>
    </row>
    <row r="4" ht="4.5" customHeight="1" thickBot="1"/>
    <row r="5" spans="1:17" ht="12.75" customHeight="1">
      <c r="A5" s="558" t="s">
        <v>417</v>
      </c>
      <c r="B5" s="559"/>
      <c r="C5" s="569" t="s">
        <v>418</v>
      </c>
      <c r="D5" s="566" t="s">
        <v>17</v>
      </c>
      <c r="E5" s="567"/>
      <c r="F5" s="567"/>
      <c r="G5" s="568"/>
      <c r="K5" s="558" t="s">
        <v>417</v>
      </c>
      <c r="L5" s="559"/>
      <c r="M5" s="569" t="s">
        <v>418</v>
      </c>
      <c r="N5" s="566" t="s">
        <v>17</v>
      </c>
      <c r="O5" s="567"/>
      <c r="P5" s="567"/>
      <c r="Q5" s="568"/>
    </row>
    <row r="6" spans="1:17" ht="12.75" customHeight="1" thickBot="1">
      <c r="A6" s="544" t="s">
        <v>419</v>
      </c>
      <c r="B6" s="545"/>
      <c r="C6" s="570"/>
      <c r="D6" s="392" t="s">
        <v>7</v>
      </c>
      <c r="E6" s="391" t="s">
        <v>8</v>
      </c>
      <c r="F6" s="391" t="s">
        <v>9</v>
      </c>
      <c r="G6" s="393" t="s">
        <v>420</v>
      </c>
      <c r="K6" s="544" t="s">
        <v>419</v>
      </c>
      <c r="L6" s="545"/>
      <c r="M6" s="570"/>
      <c r="N6" s="392" t="s">
        <v>7</v>
      </c>
      <c r="O6" s="391" t="s">
        <v>8</v>
      </c>
      <c r="P6" s="391" t="s">
        <v>9</v>
      </c>
      <c r="Q6" s="393" t="s">
        <v>420</v>
      </c>
    </row>
    <row r="7" spans="1:12" ht="4.5" customHeight="1" thickBot="1">
      <c r="A7" s="394"/>
      <c r="B7" s="394"/>
      <c r="K7" s="394"/>
      <c r="L7" s="394"/>
    </row>
    <row r="8" spans="1:17" ht="12.75" customHeight="1">
      <c r="A8" s="550" t="str">
        <f>Zápis!$C$7</f>
        <v>Babka Patrik</v>
      </c>
      <c r="B8" s="551"/>
      <c r="C8" s="395">
        <v>1</v>
      </c>
      <c r="D8" s="396">
        <f>Tlač!F15</f>
        <v>91</v>
      </c>
      <c r="E8" s="397">
        <f>Tlač!G15</f>
        <v>45</v>
      </c>
      <c r="F8" s="397">
        <f>Tlač!H15</f>
        <v>2</v>
      </c>
      <c r="G8" s="398">
        <f>Tlač!I15</f>
        <v>136</v>
      </c>
      <c r="K8" s="550" t="str">
        <f>Zápis!$J$7</f>
        <v>Kivaroth Samuel</v>
      </c>
      <c r="L8" s="551"/>
      <c r="M8" s="395">
        <v>1</v>
      </c>
      <c r="N8" s="396">
        <f>Tlač!U15</f>
        <v>84</v>
      </c>
      <c r="O8" s="397">
        <f>Tlač!V15</f>
        <v>32</v>
      </c>
      <c r="P8" s="397">
        <f>Tlač!W15</f>
        <v>6</v>
      </c>
      <c r="Q8" s="398">
        <f>Tlač!X15</f>
        <v>116</v>
      </c>
    </row>
    <row r="9" spans="1:17" ht="12.75" customHeight="1">
      <c r="A9" s="552"/>
      <c r="B9" s="553"/>
      <c r="C9" s="399">
        <v>2</v>
      </c>
      <c r="D9" s="400">
        <f>Tlač!F16</f>
        <v>88</v>
      </c>
      <c r="E9" s="401">
        <f>Tlač!G16</f>
        <v>35</v>
      </c>
      <c r="F9" s="401">
        <f>Tlač!H16</f>
        <v>2</v>
      </c>
      <c r="G9" s="402">
        <f>Tlač!I16</f>
        <v>123</v>
      </c>
      <c r="K9" s="552"/>
      <c r="L9" s="553"/>
      <c r="M9" s="399">
        <v>2</v>
      </c>
      <c r="N9" s="400">
        <f>Tlač!U16</f>
        <v>89</v>
      </c>
      <c r="O9" s="401">
        <f>Tlač!V16</f>
        <v>18</v>
      </c>
      <c r="P9" s="401">
        <f>Tlač!W16</f>
        <v>6</v>
      </c>
      <c r="Q9" s="402">
        <f>Tlač!X16</f>
        <v>107</v>
      </c>
    </row>
    <row r="10" spans="1:17" ht="12.75" customHeight="1">
      <c r="A10" s="554"/>
      <c r="B10" s="555"/>
      <c r="C10" s="399">
        <v>3</v>
      </c>
      <c r="D10" s="400">
        <f>Tlač!F17</f>
        <v>93</v>
      </c>
      <c r="E10" s="401">
        <f>Tlač!G17</f>
        <v>53</v>
      </c>
      <c r="F10" s="401">
        <f>Tlač!H17</f>
        <v>0</v>
      </c>
      <c r="G10" s="402">
        <f>Tlač!I17</f>
        <v>146</v>
      </c>
      <c r="K10" s="554"/>
      <c r="L10" s="555"/>
      <c r="M10" s="399">
        <v>3</v>
      </c>
      <c r="N10" s="400">
        <f>Tlač!U17</f>
        <v>91</v>
      </c>
      <c r="O10" s="401">
        <f>Tlač!V17</f>
        <v>54</v>
      </c>
      <c r="P10" s="401">
        <f>Tlač!W17</f>
        <v>1</v>
      </c>
      <c r="Q10" s="402">
        <f>Tlač!X17</f>
        <v>145</v>
      </c>
    </row>
    <row r="11" spans="1:17" ht="12.75" customHeight="1">
      <c r="A11" s="556"/>
      <c r="B11" s="557"/>
      <c r="C11" s="403">
        <v>4</v>
      </c>
      <c r="D11" s="404">
        <f>Tlač!F18</f>
        <v>92</v>
      </c>
      <c r="E11" s="405">
        <f>Tlač!G18</f>
        <v>44</v>
      </c>
      <c r="F11" s="405">
        <f>Tlač!H18</f>
        <v>2</v>
      </c>
      <c r="G11" s="406">
        <f>Tlač!I18</f>
        <v>136</v>
      </c>
      <c r="K11" s="556"/>
      <c r="L11" s="557"/>
      <c r="M11" s="403">
        <v>4</v>
      </c>
      <c r="N11" s="404">
        <f>Tlač!U18</f>
        <v>81</v>
      </c>
      <c r="O11" s="405">
        <f>Tlač!V18</f>
        <v>43</v>
      </c>
      <c r="P11" s="405">
        <f>Tlač!W18</f>
        <v>1</v>
      </c>
      <c r="Q11" s="406">
        <f>Tlač!X18</f>
        <v>124</v>
      </c>
    </row>
    <row r="12" spans="1:17" ht="15.75" customHeight="1" thickBot="1">
      <c r="A12" s="571">
        <f>Zápis!$B$7</f>
        <v>0</v>
      </c>
      <c r="B12" s="572"/>
      <c r="C12" s="407" t="s">
        <v>420</v>
      </c>
      <c r="D12" s="408">
        <f>Tlač!F19</f>
        <v>364</v>
      </c>
      <c r="E12" s="409">
        <f>Tlač!G19</f>
        <v>177</v>
      </c>
      <c r="F12" s="409">
        <f>Tlač!H19</f>
        <v>6</v>
      </c>
      <c r="G12" s="410">
        <f>Tlač!I19</f>
        <v>541</v>
      </c>
      <c r="K12" s="548">
        <f>Zápis!$I$7</f>
        <v>0</v>
      </c>
      <c r="L12" s="549"/>
      <c r="M12" s="407" t="s">
        <v>420</v>
      </c>
      <c r="N12" s="408">
        <f>IF(ISNUMBER($G12),SUM(N8:N11),"")</f>
        <v>345</v>
      </c>
      <c r="O12" s="409">
        <f>IF(ISNUMBER($G12),SUM(O8:O11),"")</f>
        <v>147</v>
      </c>
      <c r="P12" s="409">
        <f>IF(ISNUMBER($G12),SUM(P8:P11),"")</f>
        <v>14</v>
      </c>
      <c r="Q12" s="410">
        <f>IF(ISNUMBER($G12),SUM(Q8:Q11),"")</f>
        <v>492</v>
      </c>
    </row>
    <row r="13" spans="1:17" ht="12.75" customHeight="1">
      <c r="A13" s="550" t="str">
        <f>Zápis!$C$13</f>
        <v>Fuska Radoslav</v>
      </c>
      <c r="B13" s="551"/>
      <c r="C13" s="395">
        <v>1</v>
      </c>
      <c r="D13" s="396">
        <f>Tlač!F22</f>
        <v>99</v>
      </c>
      <c r="E13" s="397">
        <f>Tlač!G22</f>
        <v>36</v>
      </c>
      <c r="F13" s="397">
        <f>Tlač!H22</f>
        <v>2</v>
      </c>
      <c r="G13" s="398">
        <f>Tlač!I22</f>
        <v>135</v>
      </c>
      <c r="K13" s="550" t="str">
        <f>Zápis!$J$13</f>
        <v>Rózsár Tibor</v>
      </c>
      <c r="L13" s="551"/>
      <c r="M13" s="395">
        <v>1</v>
      </c>
      <c r="N13" s="396">
        <f>Tlač!U22</f>
        <v>106</v>
      </c>
      <c r="O13" s="397">
        <f>Tlač!V22</f>
        <v>35</v>
      </c>
      <c r="P13" s="397">
        <f>Tlač!W22</f>
        <v>3</v>
      </c>
      <c r="Q13" s="398">
        <f>Tlač!X22</f>
        <v>141</v>
      </c>
    </row>
    <row r="14" spans="1:17" ht="12.75" customHeight="1">
      <c r="A14" s="552"/>
      <c r="B14" s="553"/>
      <c r="C14" s="399">
        <v>2</v>
      </c>
      <c r="D14" s="400">
        <f>Tlač!F23</f>
        <v>96</v>
      </c>
      <c r="E14" s="401">
        <f>Tlač!G23</f>
        <v>40</v>
      </c>
      <c r="F14" s="401">
        <f>Tlač!H23</f>
        <v>2</v>
      </c>
      <c r="G14" s="402">
        <f>Tlač!I23</f>
        <v>136</v>
      </c>
      <c r="K14" s="552"/>
      <c r="L14" s="553"/>
      <c r="M14" s="399">
        <v>2</v>
      </c>
      <c r="N14" s="400">
        <f>Tlač!U23</f>
        <v>85</v>
      </c>
      <c r="O14" s="401">
        <f>Tlač!V23</f>
        <v>41</v>
      </c>
      <c r="P14" s="401">
        <f>Tlač!W23</f>
        <v>4</v>
      </c>
      <c r="Q14" s="402">
        <f>Tlač!X23</f>
        <v>126</v>
      </c>
    </row>
    <row r="15" spans="1:17" ht="12.75" customHeight="1">
      <c r="A15" s="554"/>
      <c r="B15" s="555"/>
      <c r="C15" s="399">
        <v>3</v>
      </c>
      <c r="D15" s="400">
        <f>Tlač!F24</f>
        <v>90</v>
      </c>
      <c r="E15" s="401">
        <f>Tlač!G24</f>
        <v>44</v>
      </c>
      <c r="F15" s="401">
        <f>Tlač!H24</f>
        <v>1</v>
      </c>
      <c r="G15" s="402">
        <f>Tlač!I24</f>
        <v>134</v>
      </c>
      <c r="K15" s="554"/>
      <c r="L15" s="555"/>
      <c r="M15" s="399">
        <v>3</v>
      </c>
      <c r="N15" s="400">
        <f>Tlač!U24</f>
        <v>90</v>
      </c>
      <c r="O15" s="401">
        <f>Tlač!V24</f>
        <v>42</v>
      </c>
      <c r="P15" s="401">
        <f>Tlač!W24</f>
        <v>1</v>
      </c>
      <c r="Q15" s="402">
        <f>Tlač!X24</f>
        <v>132</v>
      </c>
    </row>
    <row r="16" spans="1:17" ht="12.75" customHeight="1">
      <c r="A16" s="556"/>
      <c r="B16" s="557"/>
      <c r="C16" s="403">
        <v>4</v>
      </c>
      <c r="D16" s="404">
        <f>Tlač!F25</f>
        <v>97</v>
      </c>
      <c r="E16" s="405">
        <f>Tlač!G25</f>
        <v>44</v>
      </c>
      <c r="F16" s="405">
        <f>Tlač!H25</f>
        <v>1</v>
      </c>
      <c r="G16" s="406">
        <f>Tlač!I25</f>
        <v>141</v>
      </c>
      <c r="K16" s="556"/>
      <c r="L16" s="557"/>
      <c r="M16" s="403">
        <v>4</v>
      </c>
      <c r="N16" s="404">
        <f>Tlač!U25</f>
        <v>97</v>
      </c>
      <c r="O16" s="405">
        <f>Tlač!V25</f>
        <v>44</v>
      </c>
      <c r="P16" s="405">
        <f>Tlač!W25</f>
        <v>4</v>
      </c>
      <c r="Q16" s="406">
        <f>Tlač!X25</f>
        <v>141</v>
      </c>
    </row>
    <row r="17" spans="1:17" ht="15.75" customHeight="1" thickBot="1">
      <c r="A17" s="548">
        <f>Zápis!$B$13</f>
        <v>0</v>
      </c>
      <c r="B17" s="549"/>
      <c r="C17" s="407" t="s">
        <v>420</v>
      </c>
      <c r="D17" s="408">
        <f>Tlač!F26</f>
        <v>382</v>
      </c>
      <c r="E17" s="409">
        <f>Tlač!G26</f>
        <v>164</v>
      </c>
      <c r="F17" s="409">
        <f>Tlač!H26</f>
        <v>6</v>
      </c>
      <c r="G17" s="410">
        <f>Tlač!I26</f>
        <v>546</v>
      </c>
      <c r="K17" s="548">
        <f>Zápis!$I$13</f>
        <v>0</v>
      </c>
      <c r="L17" s="549"/>
      <c r="M17" s="407" t="s">
        <v>420</v>
      </c>
      <c r="N17" s="408">
        <f>IF(ISNUMBER($G17),SUM(N13:N16),"")</f>
        <v>378</v>
      </c>
      <c r="O17" s="409">
        <f>IF(ISNUMBER($G17),SUM(O13:O16),"")</f>
        <v>162</v>
      </c>
      <c r="P17" s="409">
        <f>IF(ISNUMBER($G17),SUM(P13:P16),"")</f>
        <v>12</v>
      </c>
      <c r="Q17" s="410">
        <f>IF(ISNUMBER($G17),SUM(Q13:Q16),"")</f>
        <v>540</v>
      </c>
    </row>
    <row r="18" spans="1:17" ht="12.75" customHeight="1">
      <c r="A18" s="550" t="str">
        <f>Zápis!$C$19</f>
        <v>Babková Michaela</v>
      </c>
      <c r="B18" s="551"/>
      <c r="C18" s="395">
        <v>1</v>
      </c>
      <c r="D18" s="396">
        <f>Tlač!F29</f>
        <v>95</v>
      </c>
      <c r="E18" s="397">
        <f>Tlač!G29</f>
        <v>36</v>
      </c>
      <c r="F18" s="397">
        <f>Tlač!H29</f>
        <v>2</v>
      </c>
      <c r="G18" s="398">
        <f>Tlač!I29</f>
        <v>131</v>
      </c>
      <c r="K18" s="550" t="str">
        <f>Zápis!$J$19</f>
        <v>Mazúchová Nikola</v>
      </c>
      <c r="L18" s="551"/>
      <c r="M18" s="395">
        <v>1</v>
      </c>
      <c r="N18" s="396">
        <f>Tlač!U29</f>
        <v>100</v>
      </c>
      <c r="O18" s="397">
        <f>Tlač!V29</f>
        <v>59</v>
      </c>
      <c r="P18" s="397">
        <f>Tlač!W29</f>
        <v>1</v>
      </c>
      <c r="Q18" s="398">
        <f>Tlač!X29</f>
        <v>159</v>
      </c>
    </row>
    <row r="19" spans="1:17" ht="12.75" customHeight="1">
      <c r="A19" s="552"/>
      <c r="B19" s="553"/>
      <c r="C19" s="399">
        <v>2</v>
      </c>
      <c r="D19" s="400">
        <f>Tlač!F30</f>
        <v>84</v>
      </c>
      <c r="E19" s="401">
        <f>Tlač!G30</f>
        <v>40</v>
      </c>
      <c r="F19" s="401">
        <f>Tlač!H30</f>
        <v>4</v>
      </c>
      <c r="G19" s="402">
        <f>Tlač!I30</f>
        <v>124</v>
      </c>
      <c r="K19" s="552"/>
      <c r="L19" s="553"/>
      <c r="M19" s="399">
        <v>2</v>
      </c>
      <c r="N19" s="400">
        <f>Tlač!U30</f>
        <v>87</v>
      </c>
      <c r="O19" s="401">
        <f>Tlač!V30</f>
        <v>60</v>
      </c>
      <c r="P19" s="401">
        <f>Tlač!W30</f>
        <v>0</v>
      </c>
      <c r="Q19" s="402">
        <f>Tlač!X30</f>
        <v>147</v>
      </c>
    </row>
    <row r="20" spans="1:17" ht="12.75" customHeight="1">
      <c r="A20" s="554"/>
      <c r="B20" s="555"/>
      <c r="C20" s="399">
        <v>3</v>
      </c>
      <c r="D20" s="400">
        <f>Tlač!F31</f>
        <v>95</v>
      </c>
      <c r="E20" s="401">
        <f>Tlač!G31</f>
        <v>27</v>
      </c>
      <c r="F20" s="401">
        <f>Tlač!H31</f>
        <v>2</v>
      </c>
      <c r="G20" s="402">
        <f>Tlač!I31</f>
        <v>122</v>
      </c>
      <c r="I20" s="507"/>
      <c r="J20" s="508"/>
      <c r="K20" s="554"/>
      <c r="L20" s="555"/>
      <c r="M20" s="399">
        <v>3</v>
      </c>
      <c r="N20" s="400">
        <f>Tlač!U31</f>
        <v>95</v>
      </c>
      <c r="O20" s="401">
        <f>Tlač!V31</f>
        <v>54</v>
      </c>
      <c r="P20" s="401">
        <f>Tlač!W31</f>
        <v>0</v>
      </c>
      <c r="Q20" s="402">
        <f>Tlač!X31</f>
        <v>149</v>
      </c>
    </row>
    <row r="21" spans="1:21" ht="12.75" customHeight="1">
      <c r="A21" s="556"/>
      <c r="B21" s="557"/>
      <c r="C21" s="403">
        <v>4</v>
      </c>
      <c r="D21" s="404">
        <f>Tlač!F32</f>
        <v>93</v>
      </c>
      <c r="E21" s="405">
        <f>Tlač!G32</f>
        <v>61</v>
      </c>
      <c r="F21" s="405">
        <f>Tlač!H32</f>
        <v>1</v>
      </c>
      <c r="G21" s="406">
        <f>Tlač!I32</f>
        <v>154</v>
      </c>
      <c r="H21" s="587" t="s">
        <v>316</v>
      </c>
      <c r="I21" s="588"/>
      <c r="J21" s="589"/>
      <c r="K21" s="556"/>
      <c r="L21" s="557"/>
      <c r="M21" s="403">
        <v>4</v>
      </c>
      <c r="N21" s="404">
        <f>Tlač!U32</f>
        <v>94</v>
      </c>
      <c r="O21" s="405">
        <f>Tlač!V32</f>
        <v>60</v>
      </c>
      <c r="P21" s="405">
        <f>Tlač!W32</f>
        <v>1</v>
      </c>
      <c r="Q21" s="406">
        <f>Tlač!X32</f>
        <v>154</v>
      </c>
      <c r="R21" s="587" t="s">
        <v>316</v>
      </c>
      <c r="S21" s="588"/>
      <c r="T21" s="588"/>
      <c r="U21" s="394"/>
    </row>
    <row r="22" spans="1:21" ht="15.75" customHeight="1" thickBot="1">
      <c r="A22" s="548">
        <f>Zápis!$B$19</f>
        <v>0</v>
      </c>
      <c r="B22" s="580"/>
      <c r="C22" s="407" t="s">
        <v>420</v>
      </c>
      <c r="D22" s="408">
        <f>Tlač!F33</f>
        <v>367</v>
      </c>
      <c r="E22" s="409">
        <f>Tlač!G33</f>
        <v>164</v>
      </c>
      <c r="F22" s="409">
        <f>Tlač!H33</f>
        <v>9</v>
      </c>
      <c r="G22" s="410">
        <f>Tlač!I33</f>
        <v>531</v>
      </c>
      <c r="H22" s="587"/>
      <c r="I22" s="588"/>
      <c r="J22" s="589"/>
      <c r="K22" s="548">
        <f>Zápis!$I$19</f>
        <v>0</v>
      </c>
      <c r="L22" s="580"/>
      <c r="M22" s="407" t="s">
        <v>420</v>
      </c>
      <c r="N22" s="408">
        <f>IF(ISNUMBER($G22),SUM(N18:N21),"")</f>
        <v>376</v>
      </c>
      <c r="O22" s="409">
        <f>IF(ISNUMBER($G22),SUM(O18:O21),"")</f>
        <v>233</v>
      </c>
      <c r="P22" s="409">
        <f>IF(ISNUMBER($G22),SUM(P18:P21),"")</f>
        <v>2</v>
      </c>
      <c r="Q22" s="410">
        <f>IF(ISNUMBER($G22),SUM(Q18:Q21),"")</f>
        <v>609</v>
      </c>
      <c r="R22" s="587"/>
      <c r="S22" s="588"/>
      <c r="T22" s="588"/>
      <c r="U22" s="394"/>
    </row>
    <row r="23" spans="1:21" ht="12.75" customHeight="1">
      <c r="A23" s="550" t="str">
        <f>Zápis!$C$25</f>
        <v>Kaušitz Daniel</v>
      </c>
      <c r="B23" s="551"/>
      <c r="C23" s="395">
        <v>1</v>
      </c>
      <c r="D23" s="396">
        <f>Tlač!F36</f>
        <v>98</v>
      </c>
      <c r="E23" s="397">
        <f>Tlač!G36</f>
        <v>31</v>
      </c>
      <c r="F23" s="397">
        <f>Tlač!H36</f>
        <v>3</v>
      </c>
      <c r="G23" s="398">
        <f>Tlač!I36</f>
        <v>129</v>
      </c>
      <c r="H23" s="590">
        <f>Tlač!$J$42</f>
        <v>1618</v>
      </c>
      <c r="I23" s="591"/>
      <c r="J23" s="510"/>
      <c r="K23" s="550" t="str">
        <f>Zápis!$J$25</f>
        <v>Pitterová Vanda</v>
      </c>
      <c r="L23" s="551"/>
      <c r="M23" s="395">
        <v>1</v>
      </c>
      <c r="N23" s="396">
        <f>Tlač!U36</f>
        <v>88</v>
      </c>
      <c r="O23" s="397">
        <f>Tlač!V36</f>
        <v>34</v>
      </c>
      <c r="P23" s="397">
        <f>Tlač!W36</f>
        <v>5</v>
      </c>
      <c r="Q23" s="398">
        <f>Tlač!X36</f>
        <v>122</v>
      </c>
      <c r="R23" s="590">
        <f>Tlač!$Q$42</f>
        <v>1663</v>
      </c>
      <c r="S23" s="591"/>
      <c r="T23" s="509"/>
      <c r="U23" s="394"/>
    </row>
    <row r="24" spans="1:21" ht="12.75" customHeight="1" thickBot="1">
      <c r="A24" s="552"/>
      <c r="B24" s="553"/>
      <c r="C24" s="399">
        <v>2</v>
      </c>
      <c r="D24" s="400">
        <f>Tlač!F37</f>
        <v>89</v>
      </c>
      <c r="E24" s="401">
        <f>Tlač!G37</f>
        <v>35</v>
      </c>
      <c r="F24" s="401">
        <f>Tlač!H37</f>
        <v>3</v>
      </c>
      <c r="G24" s="402">
        <f>Tlač!I37</f>
        <v>124</v>
      </c>
      <c r="H24" s="592"/>
      <c r="I24" s="593"/>
      <c r="J24" s="510"/>
      <c r="K24" s="552"/>
      <c r="L24" s="553"/>
      <c r="M24" s="399">
        <v>2</v>
      </c>
      <c r="N24" s="400">
        <f>Tlač!U37</f>
        <v>84</v>
      </c>
      <c r="O24" s="401">
        <f>Tlač!V37</f>
        <v>32</v>
      </c>
      <c r="P24" s="401">
        <f>Tlač!W37</f>
        <v>4</v>
      </c>
      <c r="Q24" s="402">
        <f>Tlač!X37</f>
        <v>116</v>
      </c>
      <c r="R24" s="592"/>
      <c r="S24" s="593"/>
      <c r="T24" s="509"/>
      <c r="U24" s="394"/>
    </row>
    <row r="25" spans="1:21" ht="12.75" customHeight="1" thickBot="1">
      <c r="A25" s="554"/>
      <c r="B25" s="555"/>
      <c r="C25" s="399">
        <v>3</v>
      </c>
      <c r="D25" s="400">
        <f>Tlač!F38</f>
        <v>90</v>
      </c>
      <c r="E25" s="401">
        <f>Tlač!G38</f>
        <v>41</v>
      </c>
      <c r="F25" s="401">
        <f>Tlač!H38</f>
        <v>4</v>
      </c>
      <c r="G25" s="402">
        <f>Tlač!I38</f>
        <v>131</v>
      </c>
      <c r="H25" s="594" t="s">
        <v>317</v>
      </c>
      <c r="I25" s="595"/>
      <c r="J25" s="598"/>
      <c r="K25" s="554"/>
      <c r="L25" s="555"/>
      <c r="M25" s="399">
        <v>3</v>
      </c>
      <c r="N25" s="400">
        <f>Tlač!U38</f>
        <v>90</v>
      </c>
      <c r="O25" s="401">
        <f>Tlač!V38</f>
        <v>33</v>
      </c>
      <c r="P25" s="401">
        <f>Tlač!W38</f>
        <v>3</v>
      </c>
      <c r="Q25" s="402">
        <f>Tlač!X38</f>
        <v>123</v>
      </c>
      <c r="R25" s="594" t="s">
        <v>317</v>
      </c>
      <c r="S25" s="595"/>
      <c r="T25" s="595"/>
      <c r="U25" s="394"/>
    </row>
    <row r="26" spans="1:21" ht="12.75" customHeight="1">
      <c r="A26" s="556"/>
      <c r="B26" s="557"/>
      <c r="C26" s="403">
        <v>4</v>
      </c>
      <c r="D26" s="404">
        <f>Tlač!F39</f>
        <v>89</v>
      </c>
      <c r="E26" s="405">
        <f>Tlač!G39</f>
        <v>36</v>
      </c>
      <c r="F26" s="405">
        <f>Tlač!H39</f>
        <v>2</v>
      </c>
      <c r="G26" s="406">
        <f>Tlač!I39</f>
        <v>125</v>
      </c>
      <c r="H26" s="590">
        <f>Tlač!$J$44</f>
        <v>0</v>
      </c>
      <c r="I26" s="591"/>
      <c r="J26" s="510"/>
      <c r="K26" s="556"/>
      <c r="L26" s="557"/>
      <c r="M26" s="403">
        <v>4</v>
      </c>
      <c r="N26" s="404">
        <f>Tlač!U39</f>
        <v>93</v>
      </c>
      <c r="O26" s="405">
        <f>Tlač!V39</f>
        <v>60</v>
      </c>
      <c r="P26" s="405">
        <f>Tlač!W39</f>
        <v>1</v>
      </c>
      <c r="Q26" s="406">
        <f>Tlač!X39</f>
        <v>153</v>
      </c>
      <c r="R26" s="590">
        <f>Tlač!$Q$44</f>
        <v>2</v>
      </c>
      <c r="S26" s="591"/>
      <c r="T26" s="509"/>
      <c r="U26" s="394"/>
    </row>
    <row r="27" spans="1:21" ht="15.75" customHeight="1" thickBot="1">
      <c r="A27" s="548">
        <f>Zápis!$B$25</f>
        <v>0</v>
      </c>
      <c r="B27" s="580"/>
      <c r="C27" s="407" t="s">
        <v>420</v>
      </c>
      <c r="D27" s="408">
        <f>Tlač!F40</f>
        <v>366</v>
      </c>
      <c r="E27" s="409">
        <f>Tlač!G40</f>
        <v>143</v>
      </c>
      <c r="F27" s="409">
        <f>Tlač!H40</f>
        <v>12</v>
      </c>
      <c r="G27" s="410">
        <f>Tlač!I40</f>
        <v>509</v>
      </c>
      <c r="H27" s="592"/>
      <c r="I27" s="593"/>
      <c r="J27" s="510"/>
      <c r="K27" s="548">
        <f>Zápis!$I$25</f>
        <v>0</v>
      </c>
      <c r="L27" s="580"/>
      <c r="M27" s="407" t="s">
        <v>420</v>
      </c>
      <c r="N27" s="408">
        <f>IF(ISNUMBER($G27),SUM(N23:N26),"")</f>
        <v>355</v>
      </c>
      <c r="O27" s="409">
        <f>IF(ISNUMBER($G27),SUM(O23:O26),"")</f>
        <v>159</v>
      </c>
      <c r="P27" s="409">
        <f>IF(ISNUMBER($G27),SUM(P23:P26),"")</f>
        <v>13</v>
      </c>
      <c r="Q27" s="410">
        <f>IF(ISNUMBER($G27),SUM(Q23:Q26),"")</f>
        <v>514</v>
      </c>
      <c r="R27" s="592"/>
      <c r="S27" s="593"/>
      <c r="T27" s="509"/>
      <c r="U27" s="394"/>
    </row>
    <row r="28" spans="1:20" ht="16.5" customHeight="1" thickBot="1">
      <c r="A28" s="441"/>
      <c r="B28" s="443"/>
      <c r="C28" s="444"/>
      <c r="D28" s="504"/>
      <c r="E28" s="505"/>
      <c r="F28" s="505"/>
      <c r="G28" s="505"/>
      <c r="H28" s="506"/>
      <c r="I28" s="506"/>
      <c r="J28" s="504"/>
      <c r="K28" s="441"/>
      <c r="L28" s="443"/>
      <c r="M28" s="444"/>
      <c r="N28" s="504"/>
      <c r="O28" s="505"/>
      <c r="P28" s="505"/>
      <c r="Q28" s="505"/>
      <c r="R28" s="506"/>
      <c r="S28" s="506"/>
      <c r="T28" s="394"/>
    </row>
    <row r="29" spans="1:19" ht="12.75" customHeight="1">
      <c r="A29" s="558" t="s">
        <v>417</v>
      </c>
      <c r="B29" s="559"/>
      <c r="C29" s="560" t="s">
        <v>17</v>
      </c>
      <c r="D29" s="561"/>
      <c r="E29" s="561"/>
      <c r="F29" s="562"/>
      <c r="G29" s="563" t="s">
        <v>81</v>
      </c>
      <c r="H29" s="564"/>
      <c r="I29" s="564"/>
      <c r="J29" s="565"/>
      <c r="K29" s="558" t="s">
        <v>417</v>
      </c>
      <c r="L29" s="559"/>
      <c r="M29" s="560" t="s">
        <v>17</v>
      </c>
      <c r="N29" s="561"/>
      <c r="O29" s="561"/>
      <c r="P29" s="562"/>
      <c r="Q29" s="446"/>
      <c r="R29" s="596"/>
      <c r="S29" s="596"/>
    </row>
    <row r="30" spans="1:19" ht="12.75" customHeight="1" thickBot="1">
      <c r="A30" s="544" t="s">
        <v>419</v>
      </c>
      <c r="B30" s="545"/>
      <c r="C30" s="390" t="s">
        <v>445</v>
      </c>
      <c r="D30" s="391" t="s">
        <v>446</v>
      </c>
      <c r="E30" s="391" t="s">
        <v>86</v>
      </c>
      <c r="F30" s="393" t="s">
        <v>318</v>
      </c>
      <c r="G30" s="563"/>
      <c r="H30" s="564"/>
      <c r="I30" s="564"/>
      <c r="J30" s="565"/>
      <c r="K30" s="544" t="s">
        <v>419</v>
      </c>
      <c r="L30" s="545"/>
      <c r="M30" s="390" t="s">
        <v>445</v>
      </c>
      <c r="N30" s="391" t="s">
        <v>446</v>
      </c>
      <c r="O30" s="391" t="s">
        <v>86</v>
      </c>
      <c r="P30" s="393" t="s">
        <v>318</v>
      </c>
      <c r="Q30" s="447"/>
      <c r="R30" s="448"/>
      <c r="S30" s="448"/>
    </row>
    <row r="31" spans="1:19" ht="24.75" customHeight="1" thickBot="1">
      <c r="A31" s="584" t="str">
        <f>Zápis!$C$36</f>
        <v>Babková Michaela</v>
      </c>
      <c r="B31" s="585"/>
      <c r="C31" s="467">
        <f>Zápis!D36</f>
        <v>76</v>
      </c>
      <c r="D31" s="465">
        <f>Zápis!E36</f>
        <v>86</v>
      </c>
      <c r="E31" s="465">
        <f>Zápis!F36</f>
        <v>0</v>
      </c>
      <c r="F31" s="466">
        <f>Zápis!G36</f>
        <v>1</v>
      </c>
      <c r="G31" s="563"/>
      <c r="H31" s="564"/>
      <c r="I31" s="564"/>
      <c r="J31" s="565"/>
      <c r="K31" s="584" t="str">
        <f>Zápis!$J$36</f>
        <v>Dvorščák Samuel</v>
      </c>
      <c r="L31" s="585"/>
      <c r="M31" s="467">
        <f>Zápis!K36</f>
        <v>61</v>
      </c>
      <c r="N31" s="465">
        <f>Zápis!L36</f>
        <v>61</v>
      </c>
      <c r="O31" s="465">
        <f>Zápis!M36</f>
        <v>0</v>
      </c>
      <c r="P31" s="466">
        <f>Zápis!N36</f>
        <v>0</v>
      </c>
      <c r="Q31" s="451"/>
      <c r="R31" s="450"/>
      <c r="S31" s="449"/>
    </row>
    <row r="32" spans="1:19" ht="15.75" customHeight="1" thickBot="1">
      <c r="A32" s="439">
        <f>Zápis!$B$36</f>
        <v>0</v>
      </c>
      <c r="B32" s="440"/>
      <c r="C32" s="511"/>
      <c r="D32" s="512"/>
      <c r="E32" s="512"/>
      <c r="F32" s="520"/>
      <c r="G32" s="564"/>
      <c r="H32" s="564"/>
      <c r="I32" s="564"/>
      <c r="J32" s="565"/>
      <c r="K32" s="548">
        <f>Zápis!$I$36</f>
        <v>0</v>
      </c>
      <c r="L32" s="580"/>
      <c r="M32" s="511"/>
      <c r="N32" s="512"/>
      <c r="O32" s="512"/>
      <c r="P32" s="513"/>
      <c r="Q32" s="503"/>
      <c r="R32" s="445"/>
      <c r="S32" s="442"/>
    </row>
    <row r="33" spans="1:19" ht="24.75" customHeight="1" thickBot="1">
      <c r="A33" s="584" t="str">
        <f>Zápis!$C$38</f>
        <v>1 - nový hráč</v>
      </c>
      <c r="B33" s="585"/>
      <c r="C33" s="467">
        <f>Zápis!D38</f>
        <v>77</v>
      </c>
      <c r="D33" s="465">
        <f>Zápis!E38</f>
        <v>63</v>
      </c>
      <c r="E33" s="465">
        <f>Zápis!F38</f>
        <v>0</v>
      </c>
      <c r="F33" s="466">
        <f>Zápis!G38</f>
        <v>0</v>
      </c>
      <c r="G33" s="563"/>
      <c r="H33" s="564"/>
      <c r="I33" s="564"/>
      <c r="J33" s="565"/>
      <c r="K33" s="584" t="str">
        <f>Zápis!$J$38</f>
        <v>Rózsár Tibor</v>
      </c>
      <c r="L33" s="585"/>
      <c r="M33" s="514">
        <f>Zápis!K38</f>
        <v>84</v>
      </c>
      <c r="N33" s="515">
        <f>Zápis!L38</f>
        <v>94</v>
      </c>
      <c r="O33" s="515">
        <f>Zápis!M38</f>
        <v>0</v>
      </c>
      <c r="P33" s="516">
        <f>Zápis!N38</f>
        <v>1</v>
      </c>
      <c r="Q33" s="451"/>
      <c r="R33" s="450"/>
      <c r="S33" s="449"/>
    </row>
    <row r="34" spans="1:19" ht="15.75" customHeight="1" thickBot="1">
      <c r="A34" s="548">
        <f>Zápis!$B$38</f>
        <v>0</v>
      </c>
      <c r="B34" s="580"/>
      <c r="C34" s="511"/>
      <c r="D34" s="512"/>
      <c r="E34" s="512"/>
      <c r="F34" s="513"/>
      <c r="G34" s="564"/>
      <c r="H34" s="564"/>
      <c r="I34" s="564"/>
      <c r="J34" s="565"/>
      <c r="K34" s="548">
        <f>Zápis!$I$38</f>
        <v>0</v>
      </c>
      <c r="L34" s="580"/>
      <c r="M34" s="517"/>
      <c r="N34" s="518"/>
      <c r="O34" s="518"/>
      <c r="P34" s="519"/>
      <c r="Q34" s="503"/>
      <c r="R34" s="445"/>
      <c r="S34" s="442"/>
    </row>
    <row r="35" spans="1:19" ht="8.25" customHeight="1" thickBot="1">
      <c r="A35" s="501"/>
      <c r="B35" s="501"/>
      <c r="C35" s="502"/>
      <c r="D35" s="502"/>
      <c r="E35" s="502"/>
      <c r="F35" s="450"/>
      <c r="G35" s="500"/>
      <c r="H35" s="500"/>
      <c r="I35" s="500"/>
      <c r="J35" s="500"/>
      <c r="K35" s="501"/>
      <c r="L35" s="501"/>
      <c r="M35" s="502"/>
      <c r="N35" s="502"/>
      <c r="O35" s="502"/>
      <c r="P35" s="450"/>
      <c r="Q35" s="503"/>
      <c r="R35" s="445"/>
      <c r="S35" s="442"/>
    </row>
    <row r="36" spans="1:19" ht="27" thickBot="1">
      <c r="A36" s="501"/>
      <c r="B36" s="501"/>
      <c r="C36" s="502"/>
      <c r="D36" s="502"/>
      <c r="E36" s="586" t="s">
        <v>321</v>
      </c>
      <c r="F36" s="586"/>
      <c r="G36" s="586"/>
      <c r="H36" s="599">
        <f>Tlač!$L$60</f>
        <v>1</v>
      </c>
      <c r="I36" s="599"/>
      <c r="J36" s="500"/>
      <c r="K36" s="501"/>
      <c r="L36" s="501"/>
      <c r="M36" s="502"/>
      <c r="N36" s="502"/>
      <c r="O36" s="586" t="s">
        <v>321</v>
      </c>
      <c r="P36" s="586"/>
      <c r="Q36" s="586"/>
      <c r="R36" s="599">
        <f>Tlač!$P$60</f>
        <v>3</v>
      </c>
      <c r="S36" s="599"/>
    </row>
    <row r="37" spans="3:19" ht="3" customHeight="1"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</row>
    <row r="38" spans="1:19" ht="18" customHeight="1">
      <c r="A38" s="411"/>
      <c r="B38" s="412" t="s">
        <v>421</v>
      </c>
      <c r="C38" s="600" t="str">
        <f>Zápis!$C$54</f>
        <v>Matyšek Michal</v>
      </c>
      <c r="D38" s="600"/>
      <c r="E38" s="600"/>
      <c r="F38" s="600"/>
      <c r="G38" s="600"/>
      <c r="H38" s="600"/>
      <c r="K38" s="411"/>
      <c r="L38" s="412" t="s">
        <v>421</v>
      </c>
      <c r="M38" s="600" t="str">
        <f>Zápis!$J$54</f>
        <v>Kaigl Karol</v>
      </c>
      <c r="N38" s="600"/>
      <c r="O38" s="600"/>
      <c r="P38" s="600"/>
      <c r="Q38" s="600"/>
      <c r="R38" s="600"/>
      <c r="S38" s="600"/>
    </row>
    <row r="39" spans="1:19" ht="18" customHeight="1">
      <c r="A39" s="411"/>
      <c r="B39" s="412" t="s">
        <v>422</v>
      </c>
      <c r="C39" s="597"/>
      <c r="D39" s="597"/>
      <c r="E39" s="597"/>
      <c r="F39" s="597"/>
      <c r="G39" s="597"/>
      <c r="H39" s="597"/>
      <c r="I39" s="413"/>
      <c r="K39" s="411"/>
      <c r="L39" s="412" t="s">
        <v>422</v>
      </c>
      <c r="M39" s="597"/>
      <c r="N39" s="597"/>
      <c r="O39" s="597"/>
      <c r="P39" s="597"/>
      <c r="Q39" s="597"/>
      <c r="R39" s="597"/>
      <c r="S39" s="597"/>
    </row>
    <row r="40" spans="1:19" ht="19.5" customHeight="1">
      <c r="A40" s="412" t="s">
        <v>423</v>
      </c>
      <c r="B40" s="412" t="s">
        <v>424</v>
      </c>
      <c r="C40" s="537" t="str">
        <f>Zápis!$D$41</f>
        <v>Dobrucký Ivan </v>
      </c>
      <c r="D40" s="537"/>
      <c r="E40" s="537"/>
      <c r="F40" s="537"/>
      <c r="G40" s="537"/>
      <c r="H40" s="537"/>
      <c r="I40" s="412"/>
      <c r="J40" s="412"/>
      <c r="K40" s="412" t="s">
        <v>425</v>
      </c>
      <c r="L40" s="546" t="str">
        <f>Zápis!$D$43</f>
        <v>0045</v>
      </c>
      <c r="M40" s="547"/>
      <c r="O40" s="412" t="s">
        <v>422</v>
      </c>
      <c r="P40" s="537"/>
      <c r="Q40" s="537"/>
      <c r="R40" s="537"/>
      <c r="S40" s="537"/>
    </row>
    <row r="41" ht="30" customHeight="1">
      <c r="A41" s="414" t="str">
        <f>"Technické podmienky stretnutia:   "&amp;$B$3&amp;IF(ISBLANK($B$3),""," – ")&amp;$L$3</f>
        <v>Technické podmienky stretnutia:   KK Inter Bratislava Dor – MKK Slovan Galanta Dor</v>
      </c>
    </row>
    <row r="42" spans="2:11" ht="19.5" customHeight="1">
      <c r="B42" s="388" t="s">
        <v>426</v>
      </c>
      <c r="C42" s="538">
        <f>Tlač!$W$6</f>
        <v>0.4166666666666667</v>
      </c>
      <c r="D42" s="539"/>
      <c r="I42" s="388" t="s">
        <v>427</v>
      </c>
      <c r="J42" s="539">
        <f>Zápis!$D$45</f>
        <v>23</v>
      </c>
      <c r="K42" s="539"/>
    </row>
    <row r="43" spans="2:19" ht="19.5" customHeight="1">
      <c r="B43" s="388" t="s">
        <v>428</v>
      </c>
      <c r="C43" s="540">
        <f>Tlač!$Z$6</f>
        <v>0.5069444444444444</v>
      </c>
      <c r="D43" s="541"/>
      <c r="I43" s="388" t="s">
        <v>429</v>
      </c>
      <c r="J43" s="541">
        <f>Zápis!$K$45</f>
        <v>12</v>
      </c>
      <c r="K43" s="541"/>
      <c r="P43" s="388" t="s">
        <v>430</v>
      </c>
      <c r="Q43" s="542">
        <f>Zápis!$K$43</f>
        <v>0</v>
      </c>
      <c r="R43" s="543"/>
      <c r="S43" s="543"/>
    </row>
    <row r="44" ht="9.75" customHeight="1"/>
    <row r="45" spans="1:19" ht="15" customHeight="1">
      <c r="A45" s="521" t="s">
        <v>431</v>
      </c>
      <c r="B45" s="522"/>
      <c r="C45" s="522"/>
      <c r="D45" s="522"/>
      <c r="E45" s="522"/>
      <c r="F45" s="522"/>
      <c r="G45" s="522"/>
      <c r="H45" s="522"/>
      <c r="I45" s="522"/>
      <c r="J45" s="522"/>
      <c r="K45" s="522"/>
      <c r="L45" s="522"/>
      <c r="M45" s="522"/>
      <c r="N45" s="522"/>
      <c r="O45" s="522"/>
      <c r="P45" s="522"/>
      <c r="Q45" s="522"/>
      <c r="R45" s="522"/>
      <c r="S45" s="523"/>
    </row>
    <row r="46" spans="1:19" ht="81" customHeight="1">
      <c r="A46" s="524"/>
      <c r="B46" s="525"/>
      <c r="C46" s="525"/>
      <c r="D46" s="525"/>
      <c r="E46" s="525"/>
      <c r="F46" s="525"/>
      <c r="G46" s="525"/>
      <c r="H46" s="525"/>
      <c r="I46" s="525"/>
      <c r="J46" s="525"/>
      <c r="K46" s="525"/>
      <c r="L46" s="525"/>
      <c r="M46" s="525"/>
      <c r="N46" s="525"/>
      <c r="O46" s="525"/>
      <c r="P46" s="525"/>
      <c r="Q46" s="525"/>
      <c r="R46" s="525"/>
      <c r="S46" s="526"/>
    </row>
    <row r="47" ht="4.5" customHeight="1"/>
    <row r="48" spans="1:19" ht="15" customHeight="1">
      <c r="A48" s="521" t="s">
        <v>432</v>
      </c>
      <c r="B48" s="522"/>
      <c r="C48" s="522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522"/>
      <c r="O48" s="522"/>
      <c r="P48" s="522"/>
      <c r="Q48" s="522"/>
      <c r="R48" s="522"/>
      <c r="S48" s="523"/>
    </row>
    <row r="49" spans="1:19" ht="6" customHeight="1">
      <c r="A49" s="415"/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7"/>
    </row>
    <row r="50" spans="1:19" ht="21" customHeight="1">
      <c r="A50" s="418" t="s">
        <v>433</v>
      </c>
      <c r="B50" s="416"/>
      <c r="C50" s="416"/>
      <c r="D50" s="416"/>
      <c r="E50" s="416"/>
      <c r="F50" s="416"/>
      <c r="G50" s="416"/>
      <c r="H50" s="416"/>
      <c r="I50" s="416"/>
      <c r="J50" s="416"/>
      <c r="K50" s="419" t="s">
        <v>6</v>
      </c>
      <c r="L50" s="416"/>
      <c r="M50" s="416"/>
      <c r="N50" s="416"/>
      <c r="O50" s="416"/>
      <c r="P50" s="416"/>
      <c r="Q50" s="416"/>
      <c r="R50" s="416"/>
      <c r="S50" s="417"/>
    </row>
    <row r="51" spans="1:19" ht="21" customHeight="1">
      <c r="A51" s="420"/>
      <c r="B51" s="421" t="s">
        <v>434</v>
      </c>
      <c r="C51" s="422"/>
      <c r="D51" s="423"/>
      <c r="E51" s="421" t="s">
        <v>435</v>
      </c>
      <c r="F51" s="422"/>
      <c r="G51" s="422"/>
      <c r="H51" s="422"/>
      <c r="I51" s="423"/>
      <c r="J51" s="416"/>
      <c r="K51" s="420"/>
      <c r="L51" s="421" t="s">
        <v>434</v>
      </c>
      <c r="M51" s="422"/>
      <c r="N51" s="423"/>
      <c r="O51" s="421" t="s">
        <v>435</v>
      </c>
      <c r="P51" s="422"/>
      <c r="Q51" s="422"/>
      <c r="R51" s="422"/>
      <c r="S51" s="423"/>
    </row>
    <row r="52" spans="1:19" ht="21" customHeight="1">
      <c r="A52" s="424" t="s">
        <v>436</v>
      </c>
      <c r="B52" s="425" t="s">
        <v>437</v>
      </c>
      <c r="C52" s="426"/>
      <c r="D52" s="427" t="s">
        <v>438</v>
      </c>
      <c r="E52" s="425" t="s">
        <v>437</v>
      </c>
      <c r="F52" s="428"/>
      <c r="G52" s="428"/>
      <c r="H52" s="429"/>
      <c r="I52" s="427" t="s">
        <v>438</v>
      </c>
      <c r="J52" s="416"/>
      <c r="K52" s="424" t="s">
        <v>436</v>
      </c>
      <c r="L52" s="425" t="s">
        <v>437</v>
      </c>
      <c r="M52" s="426"/>
      <c r="N52" s="427" t="s">
        <v>438</v>
      </c>
      <c r="O52" s="425" t="s">
        <v>437</v>
      </c>
      <c r="P52" s="428"/>
      <c r="Q52" s="428"/>
      <c r="R52" s="429"/>
      <c r="S52" s="427" t="s">
        <v>438</v>
      </c>
    </row>
    <row r="53" spans="1:19" ht="21" customHeight="1">
      <c r="A53" s="430"/>
      <c r="B53" s="528" t="s">
        <v>439</v>
      </c>
      <c r="C53" s="529"/>
      <c r="D53" s="431"/>
      <c r="E53" s="528" t="s">
        <v>440</v>
      </c>
      <c r="F53" s="530"/>
      <c r="G53" s="530"/>
      <c r="H53" s="529"/>
      <c r="I53" s="431"/>
      <c r="J53" s="416"/>
      <c r="K53" s="432"/>
      <c r="L53" s="528" t="s">
        <v>441</v>
      </c>
      <c r="M53" s="529"/>
      <c r="N53" s="431"/>
      <c r="O53" s="528" t="s">
        <v>440</v>
      </c>
      <c r="P53" s="530"/>
      <c r="Q53" s="530"/>
      <c r="R53" s="529"/>
      <c r="S53" s="433"/>
    </row>
    <row r="54" spans="1:19" ht="21" customHeight="1">
      <c r="A54" s="430"/>
      <c r="B54" s="528" t="s">
        <v>439</v>
      </c>
      <c r="C54" s="529"/>
      <c r="D54" s="431"/>
      <c r="E54" s="528" t="s">
        <v>440</v>
      </c>
      <c r="F54" s="530"/>
      <c r="G54" s="530"/>
      <c r="H54" s="529"/>
      <c r="I54" s="431"/>
      <c r="J54" s="416"/>
      <c r="K54" s="432"/>
      <c r="L54" s="528" t="s">
        <v>439</v>
      </c>
      <c r="M54" s="529"/>
      <c r="N54" s="431"/>
      <c r="O54" s="528" t="s">
        <v>440</v>
      </c>
      <c r="P54" s="530"/>
      <c r="Q54" s="530"/>
      <c r="R54" s="529"/>
      <c r="S54" s="433"/>
    </row>
    <row r="55" spans="1:19" ht="12" customHeight="1">
      <c r="A55" s="434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435"/>
      <c r="M55" s="435"/>
      <c r="N55" s="435"/>
      <c r="O55" s="435"/>
      <c r="P55" s="435"/>
      <c r="Q55" s="435"/>
      <c r="R55" s="435"/>
      <c r="S55" s="436"/>
    </row>
    <row r="56" ht="4.5" customHeight="1"/>
    <row r="57" spans="1:19" ht="15" customHeight="1">
      <c r="A57" s="531" t="s">
        <v>442</v>
      </c>
      <c r="B57" s="532"/>
      <c r="C57" s="532"/>
      <c r="D57" s="532"/>
      <c r="E57" s="532"/>
      <c r="F57" s="532"/>
      <c r="G57" s="532"/>
      <c r="H57" s="532"/>
      <c r="I57" s="532"/>
      <c r="J57" s="532"/>
      <c r="K57" s="532"/>
      <c r="L57" s="532"/>
      <c r="M57" s="532"/>
      <c r="N57" s="532"/>
      <c r="O57" s="532"/>
      <c r="P57" s="532"/>
      <c r="Q57" s="532"/>
      <c r="R57" s="532"/>
      <c r="S57" s="533"/>
    </row>
    <row r="58" spans="1:19" ht="81" customHeight="1">
      <c r="A58" s="534"/>
      <c r="B58" s="535"/>
      <c r="C58" s="535"/>
      <c r="D58" s="535"/>
      <c r="E58" s="535"/>
      <c r="F58" s="535"/>
      <c r="G58" s="535"/>
      <c r="H58" s="535"/>
      <c r="I58" s="535"/>
      <c r="J58" s="535"/>
      <c r="K58" s="535"/>
      <c r="L58" s="535"/>
      <c r="M58" s="535"/>
      <c r="N58" s="535"/>
      <c r="O58" s="535"/>
      <c r="P58" s="535"/>
      <c r="Q58" s="535"/>
      <c r="R58" s="535"/>
      <c r="S58" s="536"/>
    </row>
    <row r="59" ht="4.5" customHeight="1"/>
    <row r="60" spans="1:19" ht="15" customHeight="1">
      <c r="A60" s="521" t="s">
        <v>443</v>
      </c>
      <c r="B60" s="522"/>
      <c r="C60" s="522"/>
      <c r="D60" s="522"/>
      <c r="E60" s="522"/>
      <c r="F60" s="522"/>
      <c r="G60" s="522"/>
      <c r="H60" s="522"/>
      <c r="I60" s="522"/>
      <c r="J60" s="522"/>
      <c r="K60" s="522"/>
      <c r="L60" s="522"/>
      <c r="M60" s="522"/>
      <c r="N60" s="522"/>
      <c r="O60" s="522"/>
      <c r="P60" s="522"/>
      <c r="Q60" s="522"/>
      <c r="R60" s="522"/>
      <c r="S60" s="523"/>
    </row>
    <row r="61" spans="1:19" ht="81" customHeight="1">
      <c r="A61" s="524"/>
      <c r="B61" s="525"/>
      <c r="C61" s="525"/>
      <c r="D61" s="525"/>
      <c r="E61" s="525"/>
      <c r="F61" s="525"/>
      <c r="G61" s="525"/>
      <c r="H61" s="525"/>
      <c r="I61" s="525"/>
      <c r="J61" s="525"/>
      <c r="K61" s="525"/>
      <c r="L61" s="525"/>
      <c r="M61" s="525"/>
      <c r="N61" s="525"/>
      <c r="O61" s="525"/>
      <c r="P61" s="525"/>
      <c r="Q61" s="525"/>
      <c r="R61" s="525"/>
      <c r="S61" s="526"/>
    </row>
    <row r="62" spans="1:8" ht="30" customHeight="1">
      <c r="A62" s="437"/>
      <c r="B62" s="438" t="s">
        <v>444</v>
      </c>
      <c r="C62" s="527"/>
      <c r="D62" s="527"/>
      <c r="E62" s="527"/>
      <c r="F62" s="527"/>
      <c r="G62" s="527"/>
      <c r="H62" s="527"/>
    </row>
  </sheetData>
  <sheetProtection/>
  <mergeCells count="94">
    <mergeCell ref="M39:S39"/>
    <mergeCell ref="H26:I27"/>
    <mergeCell ref="H23:I24"/>
    <mergeCell ref="H25:J25"/>
    <mergeCell ref="O36:Q36"/>
    <mergeCell ref="R36:S36"/>
    <mergeCell ref="H36:I36"/>
    <mergeCell ref="C38:H38"/>
    <mergeCell ref="M38:S38"/>
    <mergeCell ref="C39:H39"/>
    <mergeCell ref="E36:G36"/>
    <mergeCell ref="H21:J22"/>
    <mergeCell ref="R21:T22"/>
    <mergeCell ref="R23:S24"/>
    <mergeCell ref="R25:T25"/>
    <mergeCell ref="R26:S27"/>
    <mergeCell ref="K34:L34"/>
    <mergeCell ref="R29:S29"/>
    <mergeCell ref="M29:P29"/>
    <mergeCell ref="K20:L21"/>
    <mergeCell ref="A33:B33"/>
    <mergeCell ref="A31:B31"/>
    <mergeCell ref="A34:B34"/>
    <mergeCell ref="A27:B27"/>
    <mergeCell ref="K22:L22"/>
    <mergeCell ref="K27:L27"/>
    <mergeCell ref="K31:L31"/>
    <mergeCell ref="K32:L32"/>
    <mergeCell ref="K33:L33"/>
    <mergeCell ref="A25:B26"/>
    <mergeCell ref="K23:L24"/>
    <mergeCell ref="K25:L26"/>
    <mergeCell ref="A22:B22"/>
    <mergeCell ref="B3:I3"/>
    <mergeCell ref="L3:S3"/>
    <mergeCell ref="A8:B9"/>
    <mergeCell ref="K8:L9"/>
    <mergeCell ref="K5:L5"/>
    <mergeCell ref="A13:B14"/>
    <mergeCell ref="K13:L14"/>
    <mergeCell ref="B1:C2"/>
    <mergeCell ref="D1:I1"/>
    <mergeCell ref="L1:N1"/>
    <mergeCell ref="O1:P1"/>
    <mergeCell ref="Q1:S1"/>
    <mergeCell ref="A6:B6"/>
    <mergeCell ref="K6:L6"/>
    <mergeCell ref="A5:B5"/>
    <mergeCell ref="C5:C6"/>
    <mergeCell ref="D5:G5"/>
    <mergeCell ref="A15:B16"/>
    <mergeCell ref="K15:L16"/>
    <mergeCell ref="N5:Q5"/>
    <mergeCell ref="M5:M6"/>
    <mergeCell ref="A10:B11"/>
    <mergeCell ref="K10:L11"/>
    <mergeCell ref="A12:B12"/>
    <mergeCell ref="K12:L12"/>
    <mergeCell ref="A17:B17"/>
    <mergeCell ref="K17:L17"/>
    <mergeCell ref="A18:B19"/>
    <mergeCell ref="A20:B21"/>
    <mergeCell ref="A23:B24"/>
    <mergeCell ref="A29:B29"/>
    <mergeCell ref="C29:F29"/>
    <mergeCell ref="G29:J34"/>
    <mergeCell ref="K29:L29"/>
    <mergeCell ref="K18:L19"/>
    <mergeCell ref="A30:B30"/>
    <mergeCell ref="K30:L30"/>
    <mergeCell ref="A46:S46"/>
    <mergeCell ref="A48:S48"/>
    <mergeCell ref="B53:C53"/>
    <mergeCell ref="E53:H53"/>
    <mergeCell ref="L53:M53"/>
    <mergeCell ref="O53:R53"/>
    <mergeCell ref="C40:H40"/>
    <mergeCell ref="L40:M40"/>
    <mergeCell ref="P40:S40"/>
    <mergeCell ref="C42:D42"/>
    <mergeCell ref="J42:K42"/>
    <mergeCell ref="C43:D43"/>
    <mergeCell ref="J43:K43"/>
    <mergeCell ref="Q43:S43"/>
    <mergeCell ref="A45:S45"/>
    <mergeCell ref="A60:S60"/>
    <mergeCell ref="A61:S61"/>
    <mergeCell ref="C62:H62"/>
    <mergeCell ref="B54:C54"/>
    <mergeCell ref="E54:H54"/>
    <mergeCell ref="L54:M54"/>
    <mergeCell ref="O54:R54"/>
    <mergeCell ref="A57:S57"/>
    <mergeCell ref="A58:S58"/>
  </mergeCells>
  <dataValidations count="2">
    <dataValidation type="whole" allowBlank="1" showInputMessage="1" showErrorMessage="1" sqref="A53:A54">
      <formula1>1</formula1>
      <formula2>200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D966"/>
    <pageSetUpPr fitToPage="1"/>
  </sheetPr>
  <dimension ref="B2:W44"/>
  <sheetViews>
    <sheetView zoomScalePageLayoutView="0" workbookViewId="0" topLeftCell="A1">
      <selection activeCell="A1" sqref="A1"/>
    </sheetView>
  </sheetViews>
  <sheetFormatPr defaultColWidth="11.421875" defaultRowHeight="12"/>
  <cols>
    <col min="1" max="1" width="1.7109375" style="37" customWidth="1"/>
    <col min="2" max="2" width="8.7109375" style="37" customWidth="1"/>
    <col min="3" max="3" width="25.00390625" style="37" customWidth="1"/>
    <col min="4" max="5" width="2.00390625" style="37" customWidth="1"/>
    <col min="6" max="6" width="9.8515625" style="37" customWidth="1"/>
    <col min="7" max="7" width="25.00390625" style="37" customWidth="1"/>
    <col min="8" max="8" width="3.7109375" style="37" customWidth="1"/>
    <col min="9" max="10" width="1.7109375" style="37" customWidth="1"/>
    <col min="11" max="11" width="3.7109375" style="37" customWidth="1"/>
    <col min="12" max="12" width="8.7109375" style="37" customWidth="1"/>
    <col min="13" max="13" width="25.00390625" style="37" customWidth="1"/>
    <col min="14" max="15" width="2.00390625" style="37" customWidth="1"/>
    <col min="16" max="16" width="9.8515625" style="37" customWidth="1"/>
    <col min="17" max="17" width="25.00390625" style="37" customWidth="1"/>
    <col min="18" max="18" width="3.7109375" style="37" customWidth="1"/>
    <col min="19" max="16384" width="11.421875" style="37" customWidth="1"/>
  </cols>
  <sheetData>
    <row r="1" ht="4.5" customHeight="1"/>
    <row r="2" spans="2:23" ht="24" customHeight="1">
      <c r="B2" s="602" t="s">
        <v>30</v>
      </c>
      <c r="C2" s="602"/>
      <c r="D2" s="602"/>
      <c r="E2" s="602"/>
      <c r="F2" s="602"/>
      <c r="G2" s="602"/>
      <c r="H2" s="452"/>
      <c r="J2" s="38"/>
      <c r="L2" s="602" t="s">
        <v>30</v>
      </c>
      <c r="M2" s="602"/>
      <c r="N2" s="602"/>
      <c r="O2" s="602"/>
      <c r="P2" s="602"/>
      <c r="Q2" s="602"/>
      <c r="S2" s="39"/>
      <c r="T2" s="39"/>
      <c r="U2" s="39"/>
      <c r="V2" s="39"/>
      <c r="W2" s="39"/>
    </row>
    <row r="3" spans="2:23" ht="6.75" customHeight="1">
      <c r="B3" s="452"/>
      <c r="C3" s="452"/>
      <c r="D3" s="452"/>
      <c r="E3" s="452"/>
      <c r="F3" s="452"/>
      <c r="G3" s="452"/>
      <c r="H3" s="452"/>
      <c r="I3" s="468"/>
      <c r="L3" s="452"/>
      <c r="M3" s="452"/>
      <c r="N3" s="452"/>
      <c r="O3" s="452"/>
      <c r="P3" s="452"/>
      <c r="Q3" s="452"/>
      <c r="S3" s="39"/>
      <c r="T3" s="39"/>
      <c r="U3" s="39"/>
      <c r="V3" s="39"/>
      <c r="W3" s="39"/>
    </row>
    <row r="4" spans="2:23" ht="30.75" customHeight="1">
      <c r="B4" s="40" t="s">
        <v>31</v>
      </c>
      <c r="C4" s="603"/>
      <c r="D4" s="603"/>
      <c r="E4" s="603"/>
      <c r="F4" s="603"/>
      <c r="G4" s="603"/>
      <c r="H4" s="469"/>
      <c r="I4" s="41"/>
      <c r="L4" s="40" t="s">
        <v>31</v>
      </c>
      <c r="M4" s="601"/>
      <c r="N4" s="601"/>
      <c r="O4" s="601"/>
      <c r="P4" s="601"/>
      <c r="Q4" s="601"/>
      <c r="S4" s="39"/>
      <c r="T4" s="39"/>
      <c r="U4" s="39"/>
      <c r="V4" s="39"/>
      <c r="W4" s="39"/>
    </row>
    <row r="5" spans="2:23" ht="4.5" customHeight="1">
      <c r="B5" s="42"/>
      <c r="C5" s="42"/>
      <c r="D5" s="42"/>
      <c r="E5" s="42"/>
      <c r="F5" s="42"/>
      <c r="G5" s="42"/>
      <c r="H5" s="42"/>
      <c r="I5" s="41"/>
      <c r="L5" s="43"/>
      <c r="M5" s="43"/>
      <c r="N5" s="43"/>
      <c r="O5" s="43"/>
      <c r="P5" s="43"/>
      <c r="Q5" s="43"/>
      <c r="S5" s="39"/>
      <c r="T5" s="39"/>
      <c r="U5" s="39"/>
      <c r="V5" s="39"/>
      <c r="W5" s="39"/>
    </row>
    <row r="6" spans="2:23" ht="22.5" customHeight="1">
      <c r="B6" s="42"/>
      <c r="C6" s="470" t="s">
        <v>32</v>
      </c>
      <c r="D6" s="44"/>
      <c r="E6" s="45"/>
      <c r="G6" s="471" t="s">
        <v>33</v>
      </c>
      <c r="H6" s="471"/>
      <c r="I6" s="41"/>
      <c r="L6" s="43"/>
      <c r="M6" s="470" t="s">
        <v>32</v>
      </c>
      <c r="N6" s="44"/>
      <c r="O6" s="45"/>
      <c r="Q6" s="471" t="s">
        <v>33</v>
      </c>
      <c r="S6" s="39"/>
      <c r="T6"/>
      <c r="U6"/>
      <c r="V6" s="39"/>
      <c r="W6" s="39"/>
    </row>
    <row r="7" spans="2:23" ht="27" customHeight="1">
      <c r="B7" s="472" t="s">
        <v>39</v>
      </c>
      <c r="C7" s="42"/>
      <c r="D7" s="47"/>
      <c r="E7" s="48"/>
      <c r="F7" s="473" t="s">
        <v>37</v>
      </c>
      <c r="G7" s="474"/>
      <c r="H7" s="474"/>
      <c r="I7" s="41"/>
      <c r="L7" s="472" t="s">
        <v>39</v>
      </c>
      <c r="M7" s="475"/>
      <c r="N7" s="49"/>
      <c r="O7" s="50"/>
      <c r="P7" s="473" t="s">
        <v>37</v>
      </c>
      <c r="Q7" s="476"/>
      <c r="S7" s="39"/>
      <c r="T7"/>
      <c r="U7"/>
      <c r="V7" s="39"/>
      <c r="W7" s="39"/>
    </row>
    <row r="8" spans="2:23" ht="27" customHeight="1">
      <c r="B8" s="472" t="s">
        <v>40</v>
      </c>
      <c r="C8" s="51"/>
      <c r="D8" s="47"/>
      <c r="E8" s="48"/>
      <c r="F8" s="473" t="s">
        <v>38</v>
      </c>
      <c r="G8" s="477"/>
      <c r="H8" s="474"/>
      <c r="I8" s="41"/>
      <c r="L8" s="472" t="s">
        <v>40</v>
      </c>
      <c r="M8" s="52"/>
      <c r="N8" s="49"/>
      <c r="O8" s="50"/>
      <c r="P8" s="473" t="s">
        <v>38</v>
      </c>
      <c r="Q8" s="478"/>
      <c r="S8" s="39"/>
      <c r="T8"/>
      <c r="U8"/>
      <c r="V8" s="39"/>
      <c r="W8" s="39"/>
    </row>
    <row r="9" spans="2:23" ht="27" customHeight="1">
      <c r="B9" s="472" t="s">
        <v>41</v>
      </c>
      <c r="C9" s="51"/>
      <c r="D9" s="47"/>
      <c r="E9" s="48"/>
      <c r="F9" s="473" t="s">
        <v>498</v>
      </c>
      <c r="G9" s="479"/>
      <c r="H9" s="474"/>
      <c r="I9" s="41"/>
      <c r="L9" s="472" t="s">
        <v>41</v>
      </c>
      <c r="M9" s="52"/>
      <c r="N9" s="49"/>
      <c r="O9" s="50"/>
      <c r="P9" s="473" t="s">
        <v>498</v>
      </c>
      <c r="Q9" s="478"/>
      <c r="S9" s="39"/>
      <c r="T9"/>
      <c r="U9"/>
      <c r="V9" s="39"/>
      <c r="W9" s="39"/>
    </row>
    <row r="10" spans="2:23" ht="27" customHeight="1" thickBot="1">
      <c r="B10" s="472" t="s">
        <v>42</v>
      </c>
      <c r="C10" s="42"/>
      <c r="D10" s="47"/>
      <c r="E10" s="48"/>
      <c r="F10" s="480" t="s">
        <v>499</v>
      </c>
      <c r="G10" s="65"/>
      <c r="H10" s="65"/>
      <c r="I10" s="41"/>
      <c r="L10" s="472" t="s">
        <v>42</v>
      </c>
      <c r="M10" s="43"/>
      <c r="N10" s="49"/>
      <c r="O10" s="50"/>
      <c r="P10" s="480" t="s">
        <v>499</v>
      </c>
      <c r="Q10" s="57"/>
      <c r="S10" s="39"/>
      <c r="T10" s="39"/>
      <c r="U10" s="39"/>
      <c r="V10" s="39"/>
      <c r="W10" s="39"/>
    </row>
    <row r="11" spans="2:23" ht="27" customHeight="1" thickTop="1">
      <c r="B11" s="472"/>
      <c r="C11" s="484"/>
      <c r="D11" s="47"/>
      <c r="E11" s="48"/>
      <c r="F11" s="481" t="s">
        <v>34</v>
      </c>
      <c r="G11" s="488"/>
      <c r="H11" s="54"/>
      <c r="I11" s="41"/>
      <c r="L11" s="472"/>
      <c r="M11" s="485"/>
      <c r="N11" s="49"/>
      <c r="O11" s="50"/>
      <c r="P11" s="481" t="s">
        <v>34</v>
      </c>
      <c r="Q11" s="55"/>
      <c r="S11" s="39"/>
      <c r="T11" s="39"/>
      <c r="U11" s="39"/>
      <c r="V11" s="39"/>
      <c r="W11" s="39"/>
    </row>
    <row r="12" spans="2:23" ht="27" customHeight="1">
      <c r="B12" s="472"/>
      <c r="C12" s="42"/>
      <c r="D12" s="47"/>
      <c r="E12" s="48"/>
      <c r="F12" s="481" t="s">
        <v>35</v>
      </c>
      <c r="G12" s="482"/>
      <c r="H12" s="54"/>
      <c r="I12" s="41"/>
      <c r="L12" s="472"/>
      <c r="M12" s="43"/>
      <c r="N12" s="49"/>
      <c r="O12" s="50"/>
      <c r="P12" s="481" t="s">
        <v>35</v>
      </c>
      <c r="Q12" s="483"/>
      <c r="S12" s="39"/>
      <c r="T12" s="39"/>
      <c r="U12" s="39"/>
      <c r="V12" s="39"/>
      <c r="W12" s="39"/>
    </row>
    <row r="13" spans="3:17" ht="27" customHeight="1">
      <c r="C13" s="42"/>
      <c r="D13" s="47"/>
      <c r="E13" s="48"/>
      <c r="F13" s="481" t="s">
        <v>36</v>
      </c>
      <c r="G13" s="487"/>
      <c r="H13" s="54"/>
      <c r="I13" s="41"/>
      <c r="M13" s="43"/>
      <c r="N13" s="49"/>
      <c r="O13" s="50"/>
      <c r="P13" s="481" t="s">
        <v>36</v>
      </c>
      <c r="Q13" s="483"/>
    </row>
    <row r="14" spans="2:17" ht="9" customHeight="1">
      <c r="B14" s="46"/>
      <c r="C14" s="42"/>
      <c r="D14" s="42"/>
      <c r="E14" s="48"/>
      <c r="F14" s="53"/>
      <c r="G14" s="54"/>
      <c r="H14" s="54"/>
      <c r="I14" s="41"/>
      <c r="L14" s="46"/>
      <c r="M14" s="43"/>
      <c r="N14" s="43"/>
      <c r="O14" s="50"/>
      <c r="P14" s="53"/>
      <c r="Q14" s="55"/>
    </row>
    <row r="15" spans="2:17" ht="4.5" customHeight="1" thickBot="1">
      <c r="B15" s="56"/>
      <c r="C15" s="56"/>
      <c r="D15" s="56"/>
      <c r="E15" s="56"/>
      <c r="F15" s="56"/>
      <c r="G15" s="56"/>
      <c r="H15" s="56"/>
      <c r="I15" s="43"/>
      <c r="K15" s="57"/>
      <c r="L15" s="57"/>
      <c r="M15" s="57"/>
      <c r="N15" s="57"/>
      <c r="O15" s="57"/>
      <c r="P15" s="57"/>
      <c r="Q15" s="57"/>
    </row>
    <row r="16" ht="4.5" customHeight="1" thickTop="1"/>
    <row r="17" spans="2:17" s="58" customFormat="1" ht="24" customHeight="1">
      <c r="B17" s="602" t="s">
        <v>30</v>
      </c>
      <c r="C17" s="602"/>
      <c r="D17" s="602"/>
      <c r="E17" s="602"/>
      <c r="F17" s="602"/>
      <c r="G17" s="602"/>
      <c r="H17" s="452"/>
      <c r="J17" s="59"/>
      <c r="L17" s="602" t="s">
        <v>30</v>
      </c>
      <c r="M17" s="602"/>
      <c r="N17" s="602"/>
      <c r="O17" s="602"/>
      <c r="P17" s="602"/>
      <c r="Q17" s="602"/>
    </row>
    <row r="18" spans="2:17" s="58" customFormat="1" ht="6.75" customHeight="1">
      <c r="B18" s="452"/>
      <c r="C18" s="452"/>
      <c r="D18" s="452"/>
      <c r="E18" s="452"/>
      <c r="F18" s="452"/>
      <c r="G18" s="452"/>
      <c r="H18" s="452"/>
      <c r="J18" s="59"/>
      <c r="L18" s="452"/>
      <c r="M18" s="452"/>
      <c r="N18" s="452"/>
      <c r="O18" s="452"/>
      <c r="P18" s="452"/>
      <c r="Q18" s="452"/>
    </row>
    <row r="19" spans="2:17" ht="30.75" customHeight="1">
      <c r="B19" s="40" t="s">
        <v>31</v>
      </c>
      <c r="C19" s="601"/>
      <c r="D19" s="601"/>
      <c r="E19" s="601"/>
      <c r="F19" s="601"/>
      <c r="G19" s="601"/>
      <c r="H19" s="486"/>
      <c r="I19" s="43"/>
      <c r="J19" s="38"/>
      <c r="L19" s="40" t="s">
        <v>31</v>
      </c>
      <c r="M19" s="601"/>
      <c r="N19" s="601"/>
      <c r="O19" s="601"/>
      <c r="P19" s="601"/>
      <c r="Q19" s="601"/>
    </row>
    <row r="20" spans="2:17" ht="4.5" customHeight="1">
      <c r="B20" s="43"/>
      <c r="C20" s="43"/>
      <c r="D20" s="43"/>
      <c r="E20" s="43"/>
      <c r="F20" s="43"/>
      <c r="G20" s="43"/>
      <c r="H20" s="43"/>
      <c r="I20" s="43"/>
      <c r="J20" s="38"/>
      <c r="L20" s="43"/>
      <c r="M20" s="43"/>
      <c r="N20" s="43"/>
      <c r="O20" s="43"/>
      <c r="P20" s="43"/>
      <c r="Q20" s="43"/>
    </row>
    <row r="21" spans="2:17" ht="22.5" customHeight="1">
      <c r="B21" s="43"/>
      <c r="C21" s="470" t="s">
        <v>32</v>
      </c>
      <c r="D21" s="44"/>
      <c r="E21" s="45"/>
      <c r="G21" s="471" t="s">
        <v>33</v>
      </c>
      <c r="H21" s="471"/>
      <c r="I21" s="41"/>
      <c r="L21" s="43"/>
      <c r="M21" s="470" t="s">
        <v>32</v>
      </c>
      <c r="N21" s="44"/>
      <c r="O21" s="45"/>
      <c r="Q21" s="471" t="s">
        <v>33</v>
      </c>
    </row>
    <row r="22" spans="2:17" ht="27" customHeight="1">
      <c r="B22" s="472" t="s">
        <v>39</v>
      </c>
      <c r="C22" s="43"/>
      <c r="D22" s="49"/>
      <c r="E22" s="50"/>
      <c r="F22" s="473" t="s">
        <v>37</v>
      </c>
      <c r="G22" s="476"/>
      <c r="H22" s="476"/>
      <c r="I22" s="41"/>
      <c r="L22" s="472" t="s">
        <v>39</v>
      </c>
      <c r="M22" s="43"/>
      <c r="N22" s="49"/>
      <c r="O22" s="50"/>
      <c r="P22" s="473" t="s">
        <v>37</v>
      </c>
      <c r="Q22" s="476"/>
    </row>
    <row r="23" spans="2:17" ht="27" customHeight="1">
      <c r="B23" s="472" t="s">
        <v>40</v>
      </c>
      <c r="C23" s="52"/>
      <c r="D23" s="49"/>
      <c r="E23" s="50"/>
      <c r="F23" s="473" t="s">
        <v>38</v>
      </c>
      <c r="G23" s="478"/>
      <c r="H23" s="476"/>
      <c r="I23" s="41"/>
      <c r="L23" s="472" t="s">
        <v>40</v>
      </c>
      <c r="M23" s="52"/>
      <c r="N23" s="49"/>
      <c r="O23" s="50"/>
      <c r="P23" s="473" t="s">
        <v>38</v>
      </c>
      <c r="Q23" s="478"/>
    </row>
    <row r="24" spans="2:17" ht="27" customHeight="1">
      <c r="B24" s="472" t="s">
        <v>41</v>
      </c>
      <c r="C24" s="52"/>
      <c r="D24" s="49"/>
      <c r="E24" s="50"/>
      <c r="F24" s="473" t="s">
        <v>498</v>
      </c>
      <c r="G24" s="478"/>
      <c r="H24" s="476"/>
      <c r="I24" s="41"/>
      <c r="L24" s="472" t="s">
        <v>41</v>
      </c>
      <c r="M24" s="52"/>
      <c r="N24" s="49"/>
      <c r="O24" s="50"/>
      <c r="P24" s="473" t="s">
        <v>498</v>
      </c>
      <c r="Q24" s="478"/>
    </row>
    <row r="25" spans="2:17" ht="27" customHeight="1" thickBot="1">
      <c r="B25" s="472" t="s">
        <v>42</v>
      </c>
      <c r="C25" s="43"/>
      <c r="D25" s="49"/>
      <c r="E25" s="50"/>
      <c r="F25" s="480" t="s">
        <v>499</v>
      </c>
      <c r="G25" s="57"/>
      <c r="I25" s="41"/>
      <c r="L25" s="472" t="s">
        <v>42</v>
      </c>
      <c r="M25" s="43"/>
      <c r="N25" s="49"/>
      <c r="O25" s="50"/>
      <c r="P25" s="480" t="s">
        <v>499</v>
      </c>
      <c r="Q25" s="57"/>
    </row>
    <row r="26" spans="2:17" ht="27" customHeight="1" thickTop="1">
      <c r="B26" s="472"/>
      <c r="C26" s="485"/>
      <c r="D26" s="49"/>
      <c r="E26" s="50"/>
      <c r="F26" s="481" t="s">
        <v>34</v>
      </c>
      <c r="G26" s="55"/>
      <c r="H26" s="55"/>
      <c r="I26" s="41"/>
      <c r="L26" s="472"/>
      <c r="M26" s="485"/>
      <c r="N26" s="49"/>
      <c r="O26" s="50"/>
      <c r="P26" s="481" t="s">
        <v>34</v>
      </c>
      <c r="Q26" s="55"/>
    </row>
    <row r="27" spans="2:17" ht="27" customHeight="1">
      <c r="B27" s="472"/>
      <c r="C27" s="43"/>
      <c r="D27" s="49"/>
      <c r="E27" s="50"/>
      <c r="F27" s="481" t="s">
        <v>35</v>
      </c>
      <c r="G27" s="483"/>
      <c r="H27" s="55"/>
      <c r="I27" s="41"/>
      <c r="L27" s="472"/>
      <c r="M27" s="43"/>
      <c r="N27" s="49"/>
      <c r="O27" s="50"/>
      <c r="P27" s="481" t="s">
        <v>35</v>
      </c>
      <c r="Q27" s="483"/>
    </row>
    <row r="28" spans="3:17" ht="27" customHeight="1">
      <c r="C28" s="43"/>
      <c r="D28" s="49"/>
      <c r="E28" s="50"/>
      <c r="F28" s="481" t="s">
        <v>36</v>
      </c>
      <c r="G28" s="483"/>
      <c r="H28" s="55"/>
      <c r="I28" s="41"/>
      <c r="M28" s="43"/>
      <c r="N28" s="49"/>
      <c r="O28" s="50"/>
      <c r="P28" s="481" t="s">
        <v>36</v>
      </c>
      <c r="Q28" s="483"/>
    </row>
    <row r="29" spans="2:17" ht="9" customHeight="1">
      <c r="B29" s="43"/>
      <c r="C29" s="43"/>
      <c r="D29" s="43"/>
      <c r="E29" s="43"/>
      <c r="G29" s="60"/>
      <c r="H29" s="60"/>
      <c r="I29" s="43"/>
      <c r="L29" s="43"/>
      <c r="M29" s="43"/>
      <c r="N29" s="43"/>
      <c r="O29" s="43"/>
      <c r="Q29" s="43"/>
    </row>
    <row r="30" spans="2:17" ht="9.75" customHeight="1">
      <c r="B30" s="43"/>
      <c r="C30" s="43"/>
      <c r="D30" s="43"/>
      <c r="E30" s="43"/>
      <c r="G30" s="60"/>
      <c r="H30" s="60"/>
      <c r="I30" s="43"/>
      <c r="L30" s="43"/>
      <c r="M30" s="43"/>
      <c r="N30" s="43"/>
      <c r="O30" s="43"/>
      <c r="Q30" s="43"/>
    </row>
    <row r="31" spans="2:16" ht="4.5" customHeight="1">
      <c r="B31" s="43"/>
      <c r="C31" s="43"/>
      <c r="D31" s="43"/>
      <c r="E31" s="43"/>
      <c r="F31" s="43"/>
      <c r="G31" s="60"/>
      <c r="H31" s="60"/>
      <c r="I31" s="43"/>
      <c r="P31" s="43"/>
    </row>
    <row r="32" spans="7:8" ht="12.75">
      <c r="G32" s="60"/>
      <c r="H32" s="60"/>
    </row>
    <row r="33" spans="7:8" ht="12.75">
      <c r="G33" s="60"/>
      <c r="H33" s="60"/>
    </row>
    <row r="34" spans="7:8" ht="12.75">
      <c r="G34" s="60"/>
      <c r="H34" s="60"/>
    </row>
    <row r="35" spans="7:8" ht="12.75">
      <c r="G35" s="60"/>
      <c r="H35" s="60"/>
    </row>
    <row r="36" spans="7:8" ht="12.75">
      <c r="G36" s="60"/>
      <c r="H36" s="60"/>
    </row>
    <row r="37" spans="7:8" ht="12.75">
      <c r="G37" s="60"/>
      <c r="H37" s="60"/>
    </row>
    <row r="38" spans="7:8" ht="12.75">
      <c r="G38" s="60"/>
      <c r="H38" s="60"/>
    </row>
    <row r="39" spans="7:8" ht="12.75">
      <c r="G39" s="60"/>
      <c r="H39" s="60"/>
    </row>
    <row r="40" spans="7:8" ht="12.75">
      <c r="G40" s="60"/>
      <c r="H40" s="60"/>
    </row>
    <row r="41" spans="7:8" ht="12.75">
      <c r="G41" s="60"/>
      <c r="H41" s="60"/>
    </row>
    <row r="42" spans="7:8" ht="12.75">
      <c r="G42" s="60"/>
      <c r="H42" s="60"/>
    </row>
    <row r="43" spans="7:8" ht="12.75">
      <c r="G43" s="60"/>
      <c r="H43" s="60"/>
    </row>
    <row r="44" spans="7:8" ht="12.75">
      <c r="G44" s="60"/>
      <c r="H44" s="60"/>
    </row>
  </sheetData>
  <sheetProtection password="D839" sheet="1" objects="1" scenarios="1" selectLockedCells="1" selectUnlockedCells="1"/>
  <mergeCells count="8">
    <mergeCell ref="C19:G19"/>
    <mergeCell ref="M19:Q19"/>
    <mergeCell ref="B2:G2"/>
    <mergeCell ref="L2:Q2"/>
    <mergeCell ref="C4:G4"/>
    <mergeCell ref="M4:Q4"/>
    <mergeCell ref="B17:G17"/>
    <mergeCell ref="L17:Q17"/>
  </mergeCells>
  <printOptions horizontalCentered="1"/>
  <pageMargins left="0.07874015748031496" right="0.07874015748031496" top="0.11811023622047245" bottom="0.11811023622047245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E6AF00"/>
  </sheetPr>
  <dimension ref="A1:P6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8.7109375" style="113" customWidth="1"/>
    <col min="2" max="2" width="32.7109375" style="113" customWidth="1"/>
    <col min="3" max="3" width="3.7109375" style="114" customWidth="1"/>
    <col min="4" max="4" width="9.7109375" style="113" customWidth="1"/>
    <col min="5" max="5" width="6.57421875" style="113" customWidth="1"/>
    <col min="6" max="7" width="9.7109375" style="113" customWidth="1"/>
    <col min="8" max="8" width="1.8515625" style="113" customWidth="1"/>
    <col min="9" max="9" width="32.7109375" style="113" customWidth="1"/>
    <col min="10" max="10" width="3.7109375" style="114" customWidth="1"/>
    <col min="11" max="11" width="9.7109375" style="113" customWidth="1"/>
    <col min="12" max="12" width="6.57421875" style="113" customWidth="1"/>
    <col min="13" max="14" width="9.7109375" style="113" customWidth="1"/>
    <col min="15" max="16384" width="9.140625" style="113" customWidth="1"/>
  </cols>
  <sheetData>
    <row r="1" ht="15" customHeight="1">
      <c r="B1" s="606" t="s">
        <v>83</v>
      </c>
    </row>
    <row r="2" ht="15" customHeight="1">
      <c r="B2" s="606"/>
    </row>
    <row r="3" ht="15" customHeight="1">
      <c r="B3" s="606"/>
    </row>
    <row r="4" ht="15" customHeight="1">
      <c r="B4" s="606"/>
    </row>
    <row r="5" spans="1:14" ht="21" customHeight="1">
      <c r="A5" s="115"/>
      <c r="B5" s="606"/>
      <c r="C5" s="116"/>
      <c r="D5" s="607" t="s">
        <v>71</v>
      </c>
      <c r="E5" s="607"/>
      <c r="F5" s="607"/>
      <c r="G5" s="607"/>
      <c r="H5" s="607"/>
      <c r="I5" s="607"/>
      <c r="J5" s="116"/>
      <c r="K5" s="117"/>
      <c r="L5" s="116"/>
      <c r="M5" s="608">
        <f ca="1">TODAY()</f>
        <v>42764</v>
      </c>
      <c r="N5" s="608"/>
    </row>
    <row r="6" spans="1:14" ht="15" customHeight="1">
      <c r="A6" s="115"/>
      <c r="B6" s="606"/>
      <c r="C6" s="116"/>
      <c r="D6" s="453"/>
      <c r="E6" s="453"/>
      <c r="F6" s="453"/>
      <c r="G6" s="453"/>
      <c r="H6" s="453"/>
      <c r="I6" s="453"/>
      <c r="J6" s="116"/>
      <c r="K6" s="117"/>
      <c r="L6" s="116"/>
      <c r="M6" s="454"/>
      <c r="N6" s="454"/>
    </row>
    <row r="7" spans="1:14" ht="15" customHeight="1">
      <c r="A7" s="115"/>
      <c r="B7" s="606"/>
      <c r="C7" s="116"/>
      <c r="D7" s="453"/>
      <c r="E7" s="453"/>
      <c r="F7" s="453"/>
      <c r="G7" s="453"/>
      <c r="H7" s="453"/>
      <c r="I7" s="453"/>
      <c r="J7" s="116"/>
      <c r="K7" s="117"/>
      <c r="L7" s="116"/>
      <c r="M7" s="454"/>
      <c r="N7" s="454"/>
    </row>
    <row r="8" spans="1:14" ht="15" customHeight="1">
      <c r="A8" s="115"/>
      <c r="B8" s="606"/>
      <c r="C8" s="116"/>
      <c r="D8" s="453"/>
      <c r="E8" s="453"/>
      <c r="F8" s="453"/>
      <c r="G8" s="453"/>
      <c r="H8" s="453"/>
      <c r="I8" s="453"/>
      <c r="J8" s="116"/>
      <c r="K8" s="117"/>
      <c r="L8" s="116"/>
      <c r="M8" s="454"/>
      <c r="N8" s="454"/>
    </row>
    <row r="9" spans="2:14" ht="15.75" customHeight="1" thickBot="1">
      <c r="B9" s="606"/>
      <c r="D9" s="118"/>
      <c r="E9" s="118"/>
      <c r="F9" s="118"/>
      <c r="G9" s="118"/>
      <c r="K9" s="118"/>
      <c r="L9" s="118"/>
      <c r="M9" s="118"/>
      <c r="N9" s="118"/>
    </row>
    <row r="10" spans="2:14" ht="15.75" thickBot="1">
      <c r="B10" s="119" t="s">
        <v>72</v>
      </c>
      <c r="D10" s="120" t="s">
        <v>7</v>
      </c>
      <c r="E10" s="121" t="s">
        <v>20</v>
      </c>
      <c r="F10" s="121" t="s">
        <v>25</v>
      </c>
      <c r="G10" s="122" t="s">
        <v>26</v>
      </c>
      <c r="I10" s="119" t="s">
        <v>73</v>
      </c>
      <c r="K10" s="120" t="s">
        <v>7</v>
      </c>
      <c r="L10" s="121" t="s">
        <v>20</v>
      </c>
      <c r="M10" s="121" t="s">
        <v>25</v>
      </c>
      <c r="N10" s="122" t="s">
        <v>26</v>
      </c>
    </row>
    <row r="11" spans="2:14" ht="24.75" customHeight="1">
      <c r="B11" s="609"/>
      <c r="C11" s="123">
        <v>1</v>
      </c>
      <c r="D11" s="124"/>
      <c r="E11" s="124"/>
      <c r="F11" s="124"/>
      <c r="G11" s="125"/>
      <c r="H11" s="147"/>
      <c r="I11" s="609"/>
      <c r="J11" s="123">
        <v>2</v>
      </c>
      <c r="K11" s="124"/>
      <c r="L11" s="124"/>
      <c r="M11" s="124"/>
      <c r="N11" s="125"/>
    </row>
    <row r="12" spans="2:14" ht="24.75" customHeight="1">
      <c r="B12" s="610"/>
      <c r="C12" s="126">
        <v>2</v>
      </c>
      <c r="D12" s="127"/>
      <c r="E12" s="127"/>
      <c r="F12" s="127"/>
      <c r="G12" s="128"/>
      <c r="H12" s="147"/>
      <c r="I12" s="610"/>
      <c r="J12" s="126">
        <v>1</v>
      </c>
      <c r="K12" s="127"/>
      <c r="L12" s="127"/>
      <c r="M12" s="127"/>
      <c r="N12" s="128"/>
    </row>
    <row r="13" spans="2:14" ht="24.75" customHeight="1">
      <c r="B13" s="610"/>
      <c r="C13" s="126">
        <v>4</v>
      </c>
      <c r="D13" s="127"/>
      <c r="E13" s="127"/>
      <c r="F13" s="127"/>
      <c r="G13" s="128"/>
      <c r="H13" s="147"/>
      <c r="I13" s="610"/>
      <c r="J13" s="126">
        <v>3</v>
      </c>
      <c r="K13" s="127"/>
      <c r="L13" s="127"/>
      <c r="M13" s="127"/>
      <c r="N13" s="128"/>
    </row>
    <row r="14" spans="2:14" ht="24.75" customHeight="1" thickBot="1">
      <c r="B14" s="129"/>
      <c r="C14" s="130">
        <v>3</v>
      </c>
      <c r="D14" s="131"/>
      <c r="E14" s="131"/>
      <c r="F14" s="131"/>
      <c r="G14" s="132"/>
      <c r="H14" s="147"/>
      <c r="I14" s="129"/>
      <c r="J14" s="130">
        <v>4</v>
      </c>
      <c r="K14" s="131"/>
      <c r="L14" s="131"/>
      <c r="M14" s="131"/>
      <c r="N14" s="132"/>
    </row>
    <row r="15" spans="4:12" ht="15">
      <c r="D15" s="63"/>
      <c r="E15" s="61"/>
      <c r="K15" s="63"/>
      <c r="L15" s="61"/>
    </row>
    <row r="16" spans="4:12" ht="15.75" thickBot="1">
      <c r="D16" s="64"/>
      <c r="E16" s="62"/>
      <c r="K16" s="64"/>
      <c r="L16" s="62"/>
    </row>
    <row r="22" ht="15.75" thickBot="1">
      <c r="D22" s="118"/>
    </row>
    <row r="23" spans="2:14" ht="15.75" thickBot="1">
      <c r="B23" s="119" t="s">
        <v>74</v>
      </c>
      <c r="D23" s="120" t="s">
        <v>7</v>
      </c>
      <c r="E23" s="121" t="s">
        <v>20</v>
      </c>
      <c r="F23" s="121" t="s">
        <v>25</v>
      </c>
      <c r="G23" s="122" t="s">
        <v>26</v>
      </c>
      <c r="I23" s="119" t="s">
        <v>75</v>
      </c>
      <c r="K23" s="133" t="s">
        <v>7</v>
      </c>
      <c r="L23" s="121" t="s">
        <v>20</v>
      </c>
      <c r="M23" s="121" t="s">
        <v>25</v>
      </c>
      <c r="N23" s="122" t="s">
        <v>26</v>
      </c>
    </row>
    <row r="24" spans="2:14" ht="24.75" customHeight="1">
      <c r="B24" s="609"/>
      <c r="C24" s="123">
        <v>3</v>
      </c>
      <c r="D24" s="124"/>
      <c r="E24" s="124"/>
      <c r="F24" s="124"/>
      <c r="G24" s="125"/>
      <c r="H24" s="147"/>
      <c r="I24" s="609"/>
      <c r="J24" s="123">
        <v>4</v>
      </c>
      <c r="K24" s="124"/>
      <c r="L24" s="124"/>
      <c r="M24" s="124"/>
      <c r="N24" s="125"/>
    </row>
    <row r="25" spans="2:14" ht="24.75" customHeight="1">
      <c r="B25" s="610"/>
      <c r="C25" s="126">
        <v>4</v>
      </c>
      <c r="D25" s="127"/>
      <c r="E25" s="127"/>
      <c r="F25" s="127"/>
      <c r="G25" s="128"/>
      <c r="H25" s="147"/>
      <c r="I25" s="610"/>
      <c r="J25" s="126">
        <v>3</v>
      </c>
      <c r="K25" s="127"/>
      <c r="L25" s="127"/>
      <c r="M25" s="127"/>
      <c r="N25" s="128"/>
    </row>
    <row r="26" spans="2:14" ht="24.75" customHeight="1">
      <c r="B26" s="610"/>
      <c r="C26" s="126">
        <v>2</v>
      </c>
      <c r="D26" s="127"/>
      <c r="E26" s="127"/>
      <c r="F26" s="127"/>
      <c r="G26" s="128"/>
      <c r="H26" s="147"/>
      <c r="I26" s="610"/>
      <c r="J26" s="126">
        <v>1</v>
      </c>
      <c r="K26" s="127"/>
      <c r="L26" s="127"/>
      <c r="M26" s="127"/>
      <c r="N26" s="128"/>
    </row>
    <row r="27" spans="2:14" ht="24.75" customHeight="1" thickBot="1">
      <c r="B27" s="129"/>
      <c r="C27" s="130">
        <v>1</v>
      </c>
      <c r="D27" s="131"/>
      <c r="E27" s="131"/>
      <c r="F27" s="131"/>
      <c r="G27" s="132"/>
      <c r="H27" s="147"/>
      <c r="I27" s="129"/>
      <c r="J27" s="130">
        <v>2</v>
      </c>
      <c r="K27" s="131"/>
      <c r="L27" s="131"/>
      <c r="M27" s="131"/>
      <c r="N27" s="132"/>
    </row>
    <row r="28" spans="4:12" ht="15">
      <c r="D28" s="63"/>
      <c r="E28" s="61"/>
      <c r="K28" s="63"/>
      <c r="L28" s="61"/>
    </row>
    <row r="29" spans="4:12" ht="15.75" thickBot="1">
      <c r="D29" s="64"/>
      <c r="E29" s="62"/>
      <c r="K29" s="64"/>
      <c r="L29" s="62"/>
    </row>
    <row r="34" spans="6:9" ht="15">
      <c r="F34" s="604" t="s">
        <v>500</v>
      </c>
      <c r="G34" s="604"/>
      <c r="I34" s="489"/>
    </row>
    <row r="36" ht="15" customHeight="1">
      <c r="B36" s="606" t="str">
        <f>$B$1</f>
        <v>DL    2016 - 17</v>
      </c>
    </row>
    <row r="37" spans="2:16" ht="21">
      <c r="B37" s="606"/>
      <c r="D37" s="607" t="s">
        <v>76</v>
      </c>
      <c r="E37" s="607"/>
      <c r="F37" s="607"/>
      <c r="G37" s="607"/>
      <c r="H37" s="607"/>
      <c r="I37" s="607"/>
      <c r="J37" s="116"/>
      <c r="K37" s="117"/>
      <c r="L37" s="116"/>
      <c r="M37" s="608">
        <f ca="1">TODAY()</f>
        <v>42764</v>
      </c>
      <c r="N37" s="608"/>
      <c r="O37" s="116"/>
      <c r="P37" s="116"/>
    </row>
    <row r="38" spans="2:4" ht="15.75" thickBot="1">
      <c r="B38" s="606"/>
      <c r="D38" s="118"/>
    </row>
    <row r="39" spans="2:14" ht="15.75" thickBot="1">
      <c r="B39" s="119" t="s">
        <v>77</v>
      </c>
      <c r="D39" s="120" t="s">
        <v>7</v>
      </c>
      <c r="E39" s="121" t="s">
        <v>20</v>
      </c>
      <c r="F39" s="121" t="s">
        <v>25</v>
      </c>
      <c r="G39" s="122" t="s">
        <v>26</v>
      </c>
      <c r="I39" s="119" t="s">
        <v>78</v>
      </c>
      <c r="K39" s="133" t="s">
        <v>7</v>
      </c>
      <c r="L39" s="121" t="s">
        <v>20</v>
      </c>
      <c r="M39" s="121" t="s">
        <v>25</v>
      </c>
      <c r="N39" s="122" t="s">
        <v>26</v>
      </c>
    </row>
    <row r="40" spans="2:14" ht="24.75" customHeight="1">
      <c r="B40" s="609"/>
      <c r="C40" s="123">
        <v>1</v>
      </c>
      <c r="D40" s="124"/>
      <c r="E40" s="124"/>
      <c r="F40" s="124"/>
      <c r="G40" s="125"/>
      <c r="H40" s="147"/>
      <c r="I40" s="609"/>
      <c r="J40" s="123">
        <v>2</v>
      </c>
      <c r="K40" s="124"/>
      <c r="L40" s="124"/>
      <c r="M40" s="124"/>
      <c r="N40" s="125"/>
    </row>
    <row r="41" spans="2:14" ht="24.75" customHeight="1">
      <c r="B41" s="610"/>
      <c r="C41" s="126">
        <v>2</v>
      </c>
      <c r="D41" s="127"/>
      <c r="E41" s="127"/>
      <c r="F41" s="127"/>
      <c r="G41" s="128"/>
      <c r="H41" s="147"/>
      <c r="I41" s="610"/>
      <c r="J41" s="126">
        <v>1</v>
      </c>
      <c r="K41" s="127"/>
      <c r="L41" s="127"/>
      <c r="M41" s="127"/>
      <c r="N41" s="128"/>
    </row>
    <row r="42" spans="2:14" ht="24.75" customHeight="1">
      <c r="B42" s="610"/>
      <c r="C42" s="126">
        <v>4</v>
      </c>
      <c r="D42" s="127"/>
      <c r="E42" s="127"/>
      <c r="F42" s="127"/>
      <c r="G42" s="128"/>
      <c r="H42" s="147"/>
      <c r="I42" s="610"/>
      <c r="J42" s="126">
        <v>3</v>
      </c>
      <c r="K42" s="127"/>
      <c r="L42" s="127"/>
      <c r="M42" s="127"/>
      <c r="N42" s="128"/>
    </row>
    <row r="43" spans="2:14" ht="24.75" customHeight="1" thickBot="1">
      <c r="B43" s="129"/>
      <c r="C43" s="130">
        <v>3</v>
      </c>
      <c r="D43" s="131"/>
      <c r="E43" s="131"/>
      <c r="F43" s="131"/>
      <c r="G43" s="132"/>
      <c r="H43" s="147"/>
      <c r="I43" s="129"/>
      <c r="J43" s="130">
        <v>4</v>
      </c>
      <c r="K43" s="131"/>
      <c r="L43" s="131"/>
      <c r="M43" s="131"/>
      <c r="N43" s="132"/>
    </row>
    <row r="44" spans="4:12" ht="15">
      <c r="D44" s="63"/>
      <c r="E44" s="61"/>
      <c r="K44" s="63"/>
      <c r="L44" s="61"/>
    </row>
    <row r="45" spans="4:12" ht="15.75" thickBot="1">
      <c r="D45" s="64"/>
      <c r="E45" s="62"/>
      <c r="K45" s="64"/>
      <c r="L45" s="62"/>
    </row>
    <row r="46" ht="15">
      <c r="D46" s="146"/>
    </row>
    <row r="47" ht="15">
      <c r="D47" s="146"/>
    </row>
    <row r="48" ht="15">
      <c r="D48" s="146"/>
    </row>
    <row r="49" ht="15.75" thickBot="1">
      <c r="D49" s="118"/>
    </row>
    <row r="50" spans="2:14" ht="15.75" thickBot="1">
      <c r="B50" s="119" t="s">
        <v>79</v>
      </c>
      <c r="D50" s="120" t="s">
        <v>7</v>
      </c>
      <c r="E50" s="121" t="s">
        <v>20</v>
      </c>
      <c r="F50" s="121" t="s">
        <v>25</v>
      </c>
      <c r="G50" s="122" t="s">
        <v>26</v>
      </c>
      <c r="I50" s="119" t="s">
        <v>80</v>
      </c>
      <c r="K50" s="133" t="s">
        <v>7</v>
      </c>
      <c r="L50" s="121" t="s">
        <v>20</v>
      </c>
      <c r="M50" s="121" t="s">
        <v>25</v>
      </c>
      <c r="N50" s="122" t="s">
        <v>26</v>
      </c>
    </row>
    <row r="51" spans="2:14" ht="24.75" customHeight="1">
      <c r="B51" s="609"/>
      <c r="C51" s="123">
        <v>3</v>
      </c>
      <c r="D51" s="124"/>
      <c r="E51" s="124"/>
      <c r="F51" s="124"/>
      <c r="G51" s="125"/>
      <c r="H51" s="147"/>
      <c r="I51" s="609"/>
      <c r="J51" s="123">
        <v>4</v>
      </c>
      <c r="K51" s="124"/>
      <c r="L51" s="124"/>
      <c r="M51" s="124"/>
      <c r="N51" s="125"/>
    </row>
    <row r="52" spans="2:14" ht="24.75" customHeight="1">
      <c r="B52" s="610"/>
      <c r="C52" s="126">
        <v>4</v>
      </c>
      <c r="D52" s="127"/>
      <c r="E52" s="127"/>
      <c r="F52" s="127"/>
      <c r="G52" s="128"/>
      <c r="H52" s="147"/>
      <c r="I52" s="610"/>
      <c r="J52" s="126">
        <v>3</v>
      </c>
      <c r="K52" s="127"/>
      <c r="L52" s="127"/>
      <c r="M52" s="127"/>
      <c r="N52" s="128"/>
    </row>
    <row r="53" spans="2:14" ht="24.75" customHeight="1">
      <c r="B53" s="610"/>
      <c r="C53" s="126">
        <v>2</v>
      </c>
      <c r="D53" s="127"/>
      <c r="E53" s="127"/>
      <c r="F53" s="127"/>
      <c r="G53" s="128"/>
      <c r="H53" s="147"/>
      <c r="I53" s="610"/>
      <c r="J53" s="126">
        <v>1</v>
      </c>
      <c r="K53" s="127"/>
      <c r="L53" s="127"/>
      <c r="M53" s="127"/>
      <c r="N53" s="128"/>
    </row>
    <row r="54" spans="2:14" ht="24.75" customHeight="1" thickBot="1">
      <c r="B54" s="129"/>
      <c r="C54" s="130">
        <v>1</v>
      </c>
      <c r="D54" s="131"/>
      <c r="E54" s="131"/>
      <c r="F54" s="131"/>
      <c r="G54" s="132"/>
      <c r="H54" s="147"/>
      <c r="I54" s="129"/>
      <c r="J54" s="130">
        <v>2</v>
      </c>
      <c r="K54" s="131"/>
      <c r="L54" s="131"/>
      <c r="M54" s="131"/>
      <c r="N54" s="132"/>
    </row>
    <row r="55" spans="4:12" ht="15">
      <c r="D55" s="63"/>
      <c r="E55" s="61"/>
      <c r="K55" s="63"/>
      <c r="L55" s="61"/>
    </row>
    <row r="56" spans="4:12" ht="15.75" thickBot="1">
      <c r="D56" s="64"/>
      <c r="E56" s="62"/>
      <c r="K56" s="64"/>
      <c r="L56" s="62"/>
    </row>
    <row r="61" spans="2:14" ht="26.25">
      <c r="B61" s="605" t="s">
        <v>81</v>
      </c>
      <c r="C61" s="605"/>
      <c r="D61" s="605"/>
      <c r="E61" s="605"/>
      <c r="F61" s="605"/>
      <c r="G61" s="605"/>
      <c r="H61" s="605"/>
      <c r="I61" s="605"/>
      <c r="J61" s="605"/>
      <c r="K61" s="605"/>
      <c r="L61" s="605"/>
      <c r="M61" s="605"/>
      <c r="N61" s="605"/>
    </row>
    <row r="62" spans="4:14" ht="15.75" thickBot="1">
      <c r="D62" s="134" t="s">
        <v>21</v>
      </c>
      <c r="E62" s="134" t="s">
        <v>82</v>
      </c>
      <c r="F62" s="134" t="s">
        <v>22</v>
      </c>
      <c r="G62" s="134" t="s">
        <v>82</v>
      </c>
      <c r="K62" s="134" t="s">
        <v>21</v>
      </c>
      <c r="L62" s="134" t="s">
        <v>82</v>
      </c>
      <c r="M62" s="134" t="s">
        <v>22</v>
      </c>
      <c r="N62" s="134" t="s">
        <v>82</v>
      </c>
    </row>
    <row r="63" spans="2:14" ht="24.75" customHeight="1" thickBot="1">
      <c r="B63" s="135"/>
      <c r="C63" s="136">
        <v>1</v>
      </c>
      <c r="D63" s="137"/>
      <c r="E63" s="137"/>
      <c r="F63" s="137"/>
      <c r="G63" s="138"/>
      <c r="H63" s="147"/>
      <c r="I63" s="135"/>
      <c r="J63" s="136">
        <v>2</v>
      </c>
      <c r="K63" s="137"/>
      <c r="L63" s="137"/>
      <c r="M63" s="137"/>
      <c r="N63" s="138"/>
    </row>
    <row r="64" spans="2:14" ht="24.75" customHeight="1" thickBot="1">
      <c r="B64" s="139"/>
      <c r="C64" s="140">
        <v>3</v>
      </c>
      <c r="D64" s="131"/>
      <c r="E64" s="131"/>
      <c r="F64" s="137"/>
      <c r="G64" s="141"/>
      <c r="H64" s="147"/>
      <c r="I64" s="139"/>
      <c r="J64" s="140">
        <v>4</v>
      </c>
      <c r="K64" s="137"/>
      <c r="L64" s="137"/>
      <c r="M64" s="137"/>
      <c r="N64" s="138"/>
    </row>
    <row r="65" spans="3:14" ht="15">
      <c r="C65" s="142"/>
      <c r="F65" s="143"/>
      <c r="K65" s="143"/>
      <c r="N65" s="143"/>
    </row>
    <row r="66" spans="3:14" ht="15">
      <c r="C66" s="491"/>
      <c r="F66" s="146"/>
      <c r="K66" s="146"/>
      <c r="N66" s="146"/>
    </row>
    <row r="67" spans="6:9" ht="15">
      <c r="F67" s="604" t="s">
        <v>500</v>
      </c>
      <c r="G67" s="604"/>
      <c r="I67" s="489"/>
    </row>
    <row r="68" spans="6:9" ht="15">
      <c r="F68" s="490"/>
      <c r="G68" s="490"/>
      <c r="I68" s="146"/>
    </row>
  </sheetData>
  <sheetProtection password="D839" sheet="1" objects="1" scenarios="1" selectLockedCells="1" selectUnlockedCells="1"/>
  <mergeCells count="17">
    <mergeCell ref="F34:G34"/>
    <mergeCell ref="D5:I5"/>
    <mergeCell ref="M5:N5"/>
    <mergeCell ref="B11:B13"/>
    <mergeCell ref="I11:I13"/>
    <mergeCell ref="B24:B26"/>
    <mergeCell ref="I24:I26"/>
    <mergeCell ref="F67:G67"/>
    <mergeCell ref="B61:N61"/>
    <mergeCell ref="B1:B9"/>
    <mergeCell ref="B36:B38"/>
    <mergeCell ref="D37:I37"/>
    <mergeCell ref="M37:N37"/>
    <mergeCell ref="B40:B42"/>
    <mergeCell ref="I40:I42"/>
    <mergeCell ref="B51:B53"/>
    <mergeCell ref="I51:I53"/>
  </mergeCells>
  <printOptions/>
  <pageMargins left="0.11811023622047245" right="0.11811023622047245" top="0.11811023622047245" bottom="0.11811023622047245" header="0.31496062992125984" footer="0.31496062992125984"/>
  <pageSetup blackAndWhite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AR593"/>
  <sheetViews>
    <sheetView tabSelected="1" zoomScalePageLayoutView="0" workbookViewId="0" topLeftCell="A56">
      <selection activeCell="C38" sqref="C38:C39"/>
    </sheetView>
  </sheetViews>
  <sheetFormatPr defaultColWidth="9.140625" defaultRowHeight="12"/>
  <cols>
    <col min="1" max="1" width="1.7109375" style="0" customWidth="1"/>
    <col min="2" max="2" width="15.28125" style="0" customWidth="1"/>
    <col min="3" max="3" width="28.7109375" style="0" customWidth="1"/>
    <col min="4" max="4" width="5.57421875" style="0" customWidth="1"/>
    <col min="5" max="5" width="6.28125" style="0" customWidth="1"/>
    <col min="6" max="6" width="5.28125" style="0" customWidth="1"/>
    <col min="7" max="7" width="7.28125" style="0" customWidth="1"/>
    <col min="8" max="8" width="4.7109375" style="0" customWidth="1"/>
    <col min="9" max="9" width="15.28125" style="0" customWidth="1"/>
    <col min="10" max="10" width="28.7109375" style="0" customWidth="1"/>
    <col min="11" max="11" width="5.57421875" style="0" customWidth="1"/>
    <col min="12" max="12" width="6.28125" style="0" customWidth="1"/>
    <col min="13" max="13" width="5.28125" style="0" customWidth="1"/>
    <col min="14" max="14" width="7.28125" style="0" customWidth="1"/>
    <col min="15" max="15" width="4.7109375" style="8" customWidth="1"/>
    <col min="16" max="16" width="13.57421875" style="0" hidden="1" customWidth="1"/>
    <col min="17" max="27" width="30.8515625" style="0" hidden="1" customWidth="1"/>
    <col min="28" max="31" width="15.7109375" style="0" hidden="1" customWidth="1"/>
    <col min="32" max="32" width="9.7109375" style="0" hidden="1" customWidth="1"/>
    <col min="33" max="33" width="53.00390625" style="0" customWidth="1"/>
    <col min="34" max="36" width="3.7109375" style="0" customWidth="1"/>
    <col min="37" max="37" width="14.140625" style="0" customWidth="1"/>
    <col min="38" max="41" width="6.7109375" style="0" customWidth="1"/>
    <col min="42" max="42" width="2.421875" style="0" customWidth="1"/>
    <col min="43" max="46" width="10.7109375" style="0" customWidth="1"/>
    <col min="47" max="48" width="26.7109375" style="0" customWidth="1"/>
    <col min="49" max="49" width="4.7109375" style="0" customWidth="1"/>
    <col min="50" max="50" width="22.140625" style="0" customWidth="1"/>
    <col min="51" max="51" width="3.421875" style="0" customWidth="1"/>
  </cols>
  <sheetData>
    <row r="1" spans="12:14" ht="18" customHeight="1" thickBot="1">
      <c r="L1" s="611" t="s">
        <v>509</v>
      </c>
      <c r="M1" s="612"/>
      <c r="N1" s="613"/>
    </row>
    <row r="2" spans="3:33" ht="37.5" customHeight="1" thickBot="1">
      <c r="C2" s="643" t="s">
        <v>53</v>
      </c>
      <c r="D2" s="644"/>
      <c r="E2" s="666" t="s">
        <v>299</v>
      </c>
      <c r="F2" s="666"/>
      <c r="G2" s="667"/>
      <c r="H2" s="618" t="s">
        <v>505</v>
      </c>
      <c r="I2" s="619"/>
      <c r="J2" s="94" t="s">
        <v>55</v>
      </c>
      <c r="K2" s="683" t="s">
        <v>117</v>
      </c>
      <c r="L2" s="683"/>
      <c r="M2" s="683"/>
      <c r="N2" s="684"/>
      <c r="P2" s="156"/>
      <c r="Q2" s="157" t="s">
        <v>91</v>
      </c>
      <c r="R2" s="158" t="str">
        <f>TRIM(SUBSTITUTE(C4,"_"," "))</f>
        <v>KK Inter Bratislava Dor</v>
      </c>
      <c r="S2" s="159"/>
      <c r="T2" s="160" t="str">
        <f>IF(E2="I_DLV","1. DLV",IF(E2="I_DLZ","1. DLZ"))</f>
        <v>1. DLZ</v>
      </c>
      <c r="U2" s="159"/>
      <c r="V2" s="159"/>
      <c r="W2" s="159"/>
      <c r="X2" s="159"/>
      <c r="Y2" s="159"/>
      <c r="Z2" s="159"/>
      <c r="AA2" s="161" t="s">
        <v>92</v>
      </c>
      <c r="AB2" s="159"/>
      <c r="AD2" s="159" t="s">
        <v>93</v>
      </c>
      <c r="AE2" s="159"/>
      <c r="AG2" s="80" t="s">
        <v>67</v>
      </c>
    </row>
    <row r="3" spans="3:41" ht="6" customHeight="1" thickBot="1">
      <c r="C3" s="81"/>
      <c r="D3" s="1"/>
      <c r="E3" s="82"/>
      <c r="F3" s="82"/>
      <c r="G3" s="1"/>
      <c r="H3" s="1"/>
      <c r="I3" s="1"/>
      <c r="J3" s="4"/>
      <c r="K3" s="1"/>
      <c r="L3" s="1"/>
      <c r="M3" s="1"/>
      <c r="N3" s="1"/>
      <c r="O3" s="102"/>
      <c r="P3" s="156"/>
      <c r="Q3" s="162"/>
      <c r="R3" s="156"/>
      <c r="S3" s="159"/>
      <c r="T3" s="163"/>
      <c r="U3" s="159"/>
      <c r="V3" s="159"/>
      <c r="W3" s="159"/>
      <c r="X3" s="159"/>
      <c r="Y3" s="159"/>
      <c r="Z3" s="159"/>
      <c r="AA3" s="164"/>
      <c r="AB3" s="159"/>
      <c r="AD3" s="159"/>
      <c r="AE3" s="159"/>
      <c r="AH3" s="1"/>
      <c r="AI3" s="1"/>
      <c r="AJ3" s="1"/>
      <c r="AK3" s="1"/>
      <c r="AM3" s="1"/>
      <c r="AN3" s="1"/>
      <c r="AO3" s="1"/>
    </row>
    <row r="4" spans="3:41" ht="27.75" customHeight="1" thickBot="1">
      <c r="C4" s="652" t="s">
        <v>402</v>
      </c>
      <c r="D4" s="653"/>
      <c r="E4" s="653"/>
      <c r="F4" s="653"/>
      <c r="G4" s="654"/>
      <c r="H4" s="620" t="s">
        <v>506</v>
      </c>
      <c r="I4" s="621"/>
      <c r="J4" s="670" t="s">
        <v>406</v>
      </c>
      <c r="K4" s="671"/>
      <c r="L4" s="671"/>
      <c r="M4" s="671"/>
      <c r="N4" s="672"/>
      <c r="O4" s="102"/>
      <c r="P4" s="156"/>
      <c r="Q4" s="165" t="s">
        <v>94</v>
      </c>
      <c r="R4" s="166" t="s">
        <v>95</v>
      </c>
      <c r="S4" s="159"/>
      <c r="T4" s="159"/>
      <c r="U4" s="159"/>
      <c r="V4" s="159"/>
      <c r="W4" s="159"/>
      <c r="X4" s="159"/>
      <c r="Y4" s="159"/>
      <c r="Z4" s="159"/>
      <c r="AA4" s="167" t="s">
        <v>96</v>
      </c>
      <c r="AB4" s="159"/>
      <c r="AD4" s="159"/>
      <c r="AE4" s="159"/>
      <c r="AG4" s="693" t="s">
        <v>54</v>
      </c>
      <c r="AH4" s="1"/>
      <c r="AI4" s="1"/>
      <c r="AJ4" s="1"/>
      <c r="AK4" s="1"/>
      <c r="AM4" s="1"/>
      <c r="AN4" s="1"/>
      <c r="AO4" s="1"/>
    </row>
    <row r="5" spans="2:41" ht="6" customHeight="1" thickBot="1">
      <c r="B5" s="616" t="s">
        <v>504</v>
      </c>
      <c r="C5" s="656" t="s">
        <v>19</v>
      </c>
      <c r="D5" s="658"/>
      <c r="E5" s="660" t="s">
        <v>7</v>
      </c>
      <c r="F5" s="660" t="s">
        <v>20</v>
      </c>
      <c r="G5" s="668" t="s">
        <v>10</v>
      </c>
      <c r="H5" s="66"/>
      <c r="I5" s="66"/>
      <c r="J5" s="656" t="s">
        <v>19</v>
      </c>
      <c r="K5" s="658"/>
      <c r="L5" s="660" t="s">
        <v>7</v>
      </c>
      <c r="M5" s="660" t="s">
        <v>20</v>
      </c>
      <c r="N5" s="668" t="s">
        <v>10</v>
      </c>
      <c r="O5" s="102"/>
      <c r="P5" s="168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70"/>
      <c r="AB5" s="169"/>
      <c r="AD5" s="169"/>
      <c r="AE5" s="169"/>
      <c r="AG5" s="694"/>
      <c r="AH5" s="1"/>
      <c r="AI5" s="1"/>
      <c r="AJ5" s="1"/>
      <c r="AK5" s="1"/>
      <c r="AL5" s="1"/>
      <c r="AM5" s="1"/>
      <c r="AN5" s="1"/>
      <c r="AO5" s="1"/>
    </row>
    <row r="6" spans="2:41" ht="7.5" customHeight="1" thickBot="1">
      <c r="B6" s="617"/>
      <c r="C6" s="657"/>
      <c r="D6" s="659"/>
      <c r="E6" s="661"/>
      <c r="F6" s="661"/>
      <c r="G6" s="669"/>
      <c r="H6" s="36"/>
      <c r="I6" s="36"/>
      <c r="J6" s="657"/>
      <c r="K6" s="659"/>
      <c r="L6" s="661"/>
      <c r="M6" s="661"/>
      <c r="N6" s="669"/>
      <c r="O6" s="102"/>
      <c r="R6" s="7"/>
      <c r="S6" s="7"/>
      <c r="T6" s="7"/>
      <c r="U6" s="7"/>
      <c r="V6" s="7"/>
      <c r="W6" s="7"/>
      <c r="X6" s="7"/>
      <c r="Y6" s="7"/>
      <c r="Z6" s="7"/>
      <c r="AA6" s="690" t="s">
        <v>97</v>
      </c>
      <c r="AB6" s="171"/>
      <c r="AD6" s="7"/>
      <c r="AE6" s="7"/>
      <c r="AH6" s="1"/>
      <c r="AJ6" s="1"/>
      <c r="AN6" s="1"/>
      <c r="AO6" s="1"/>
    </row>
    <row r="7" spans="2:36" ht="16.5" customHeight="1" thickBot="1">
      <c r="B7" s="497"/>
      <c r="C7" s="645" t="s">
        <v>257</v>
      </c>
      <c r="D7" s="98" t="s">
        <v>21</v>
      </c>
      <c r="E7" s="105">
        <v>91</v>
      </c>
      <c r="F7" s="106">
        <v>2</v>
      </c>
      <c r="G7" s="107">
        <v>136</v>
      </c>
      <c r="H7" s="1"/>
      <c r="I7" s="497"/>
      <c r="J7" s="645" t="s">
        <v>278</v>
      </c>
      <c r="K7" s="98" t="s">
        <v>21</v>
      </c>
      <c r="L7" s="105">
        <v>84</v>
      </c>
      <c r="M7" s="105">
        <v>6</v>
      </c>
      <c r="N7" s="107">
        <v>116</v>
      </c>
      <c r="O7" s="102"/>
      <c r="P7" s="8"/>
      <c r="AA7" s="691"/>
      <c r="AB7" s="7"/>
      <c r="AD7" s="7"/>
      <c r="AE7" s="7"/>
      <c r="AG7" s="693" t="s">
        <v>27</v>
      </c>
      <c r="AH7" s="1"/>
      <c r="AJ7" s="1"/>
    </row>
    <row r="8" spans="3:36" ht="16.5" customHeight="1" thickBot="1">
      <c r="C8" s="646"/>
      <c r="D8" s="99" t="s">
        <v>22</v>
      </c>
      <c r="E8" s="108">
        <v>88</v>
      </c>
      <c r="F8" s="109">
        <v>2</v>
      </c>
      <c r="G8" s="110">
        <v>123</v>
      </c>
      <c r="H8" s="1"/>
      <c r="I8" s="66"/>
      <c r="J8" s="646"/>
      <c r="K8" s="99" t="s">
        <v>22</v>
      </c>
      <c r="L8" s="108">
        <v>89</v>
      </c>
      <c r="M8" s="108">
        <v>6</v>
      </c>
      <c r="N8" s="110">
        <v>107</v>
      </c>
      <c r="O8" s="102"/>
      <c r="P8" s="8"/>
      <c r="AA8" s="172"/>
      <c r="AB8" s="9"/>
      <c r="AC8" s="9"/>
      <c r="AD8" s="9"/>
      <c r="AE8" s="9"/>
      <c r="AG8" s="695"/>
      <c r="AH8" s="1"/>
      <c r="AJ8" s="1"/>
    </row>
    <row r="9" spans="3:36" ht="16.5" customHeight="1" thickBot="1">
      <c r="C9" s="651"/>
      <c r="D9" s="99" t="s">
        <v>23</v>
      </c>
      <c r="E9" s="108">
        <v>93</v>
      </c>
      <c r="F9" s="109">
        <v>0</v>
      </c>
      <c r="G9" s="110">
        <v>146</v>
      </c>
      <c r="H9" s="1"/>
      <c r="I9" s="66"/>
      <c r="J9" s="651"/>
      <c r="K9" s="99" t="s">
        <v>23</v>
      </c>
      <c r="L9" s="108">
        <v>91</v>
      </c>
      <c r="M9" s="108">
        <v>1</v>
      </c>
      <c r="N9" s="110">
        <v>145</v>
      </c>
      <c r="O9" s="102"/>
      <c r="P9" s="7"/>
      <c r="Q9" s="173" t="s">
        <v>98</v>
      </c>
      <c r="R9" s="7"/>
      <c r="S9" s="685" t="s">
        <v>99</v>
      </c>
      <c r="T9" s="686"/>
      <c r="AA9" s="174" t="s">
        <v>100</v>
      </c>
      <c r="AD9" s="7"/>
      <c r="AE9" s="7"/>
      <c r="AG9" s="677" t="s">
        <v>43</v>
      </c>
      <c r="AH9" s="1"/>
      <c r="AJ9" s="1"/>
    </row>
    <row r="10" spans="3:36" ht="16.5" customHeight="1" thickBot="1">
      <c r="C10" s="651"/>
      <c r="D10" s="99" t="s">
        <v>24</v>
      </c>
      <c r="E10" s="111">
        <v>92</v>
      </c>
      <c r="F10" s="109">
        <v>2</v>
      </c>
      <c r="G10" s="110">
        <v>136</v>
      </c>
      <c r="H10" s="1"/>
      <c r="I10" s="66"/>
      <c r="J10" s="651"/>
      <c r="K10" s="99" t="s">
        <v>24</v>
      </c>
      <c r="L10" s="111">
        <v>81</v>
      </c>
      <c r="M10" s="108">
        <v>1</v>
      </c>
      <c r="N10" s="110">
        <v>124</v>
      </c>
      <c r="O10" s="102"/>
      <c r="P10" s="7"/>
      <c r="Q10" s="175" t="s">
        <v>298</v>
      </c>
      <c r="R10" s="7"/>
      <c r="S10" s="176" t="s">
        <v>101</v>
      </c>
      <c r="T10" s="177" t="s">
        <v>362</v>
      </c>
      <c r="U10" s="8"/>
      <c r="AA10" s="178"/>
      <c r="AB10" s="179"/>
      <c r="AC10" s="179"/>
      <c r="AD10" s="7"/>
      <c r="AE10" s="7"/>
      <c r="AG10" s="678"/>
      <c r="AH10" s="1"/>
      <c r="AJ10" s="1"/>
    </row>
    <row r="11" spans="2:36" ht="16.5" customHeight="1" thickBot="1">
      <c r="B11" s="498"/>
      <c r="C11" s="93"/>
      <c r="D11" s="95" t="s">
        <v>10</v>
      </c>
      <c r="E11" s="96">
        <f>IF(COUNTBLANK(E7:E10)&gt;0,"",SUM(E7:E10))</f>
        <v>364</v>
      </c>
      <c r="F11" s="96">
        <f>SUM(F7:F10)</f>
        <v>6</v>
      </c>
      <c r="G11" s="97">
        <f>IF(COUNTBLANK(G7:G10)&gt;0,"",SUM(G7:G10))</f>
        <v>541</v>
      </c>
      <c r="H11" s="1"/>
      <c r="I11" s="498"/>
      <c r="J11" s="93"/>
      <c r="K11" s="95" t="s">
        <v>10</v>
      </c>
      <c r="L11" s="100">
        <f>IF(COUNTBLANK(L7:L10)&gt;0,"",SUM(L7:L10))</f>
        <v>345</v>
      </c>
      <c r="M11" s="100">
        <f>SUM(M7:M10)</f>
        <v>14</v>
      </c>
      <c r="N11" s="101">
        <f>IF(COUNTBLANK(N7:N10)&gt;0,"",SUM(N7:N10))</f>
        <v>492</v>
      </c>
      <c r="O11" s="102"/>
      <c r="P11" s="7"/>
      <c r="Q11" s="180" t="s">
        <v>299</v>
      </c>
      <c r="R11" s="7"/>
      <c r="S11" s="176" t="s">
        <v>102</v>
      </c>
      <c r="T11" s="177" t="s">
        <v>103</v>
      </c>
      <c r="U11" s="8"/>
      <c r="AA11" s="181" t="s">
        <v>104</v>
      </c>
      <c r="AB11" s="179"/>
      <c r="AC11" s="179"/>
      <c r="AD11" s="7"/>
      <c r="AE11" s="7"/>
      <c r="AG11" s="103" t="s">
        <v>66</v>
      </c>
      <c r="AH11" s="1"/>
      <c r="AJ11" s="1"/>
    </row>
    <row r="12" spans="2:41" ht="6" customHeight="1" thickBot="1">
      <c r="B12" s="499"/>
      <c r="C12" s="1"/>
      <c r="D12" s="85"/>
      <c r="E12" s="1"/>
      <c r="F12" s="1"/>
      <c r="G12" s="1"/>
      <c r="H12" s="1"/>
      <c r="I12" s="66"/>
      <c r="J12" s="1"/>
      <c r="K12" s="33"/>
      <c r="L12" s="1"/>
      <c r="M12" s="1"/>
      <c r="N12" s="1"/>
      <c r="O12" s="102"/>
      <c r="P12" s="7"/>
      <c r="Q12" s="6"/>
      <c r="R12" s="7"/>
      <c r="S12" s="176" t="s">
        <v>105</v>
      </c>
      <c r="T12" s="177" t="s">
        <v>106</v>
      </c>
      <c r="U12" s="8"/>
      <c r="AA12" s="181" t="s">
        <v>107</v>
      </c>
      <c r="AB12" s="179">
        <v>1</v>
      </c>
      <c r="AC12" s="179"/>
      <c r="AD12" s="7"/>
      <c r="AE12" s="7"/>
      <c r="AH12" s="1"/>
      <c r="AJ12" s="1"/>
      <c r="AK12" s="1"/>
      <c r="AL12" s="1"/>
      <c r="AM12" s="1"/>
      <c r="AN12" s="1"/>
      <c r="AO12" s="1"/>
    </row>
    <row r="13" spans="2:41" ht="16.5" customHeight="1" thickBot="1">
      <c r="B13" s="497"/>
      <c r="C13" s="645" t="s">
        <v>472</v>
      </c>
      <c r="D13" s="98" t="s">
        <v>21</v>
      </c>
      <c r="E13" s="105">
        <v>99</v>
      </c>
      <c r="F13" s="105">
        <v>2</v>
      </c>
      <c r="G13" s="107">
        <v>135</v>
      </c>
      <c r="H13" s="1"/>
      <c r="I13" s="497"/>
      <c r="J13" s="645" t="s">
        <v>287</v>
      </c>
      <c r="K13" s="98" t="s">
        <v>21</v>
      </c>
      <c r="L13" s="105">
        <v>106</v>
      </c>
      <c r="M13" s="105">
        <v>3</v>
      </c>
      <c r="N13" s="107">
        <v>141</v>
      </c>
      <c r="O13" s="102"/>
      <c r="P13" s="7"/>
      <c r="Q13" s="183" t="s">
        <v>298</v>
      </c>
      <c r="R13" s="183" t="s">
        <v>299</v>
      </c>
      <c r="S13" s="176" t="s">
        <v>108</v>
      </c>
      <c r="T13" s="184" t="s">
        <v>109</v>
      </c>
      <c r="U13" s="8"/>
      <c r="AA13" s="181" t="s">
        <v>110</v>
      </c>
      <c r="AB13" s="179">
        <v>2</v>
      </c>
      <c r="AC13" s="179"/>
      <c r="AD13" s="7"/>
      <c r="AE13" s="7"/>
      <c r="AG13" s="679" t="s">
        <v>353</v>
      </c>
      <c r="AH13" s="1"/>
      <c r="AJ13" s="1"/>
      <c r="AK13" s="1"/>
      <c r="AL13" s="1"/>
      <c r="AM13" s="1"/>
      <c r="AN13" s="1"/>
      <c r="AO13" s="1"/>
    </row>
    <row r="14" spans="2:37" ht="16.5" customHeight="1">
      <c r="B14" s="499"/>
      <c r="C14" s="646"/>
      <c r="D14" s="99" t="s">
        <v>22</v>
      </c>
      <c r="E14" s="108">
        <v>96</v>
      </c>
      <c r="F14" s="108">
        <v>2</v>
      </c>
      <c r="G14" s="110">
        <v>136</v>
      </c>
      <c r="H14" s="1"/>
      <c r="I14" s="66"/>
      <c r="J14" s="646"/>
      <c r="K14" s="99" t="s">
        <v>22</v>
      </c>
      <c r="L14" s="108">
        <v>85</v>
      </c>
      <c r="M14" s="108">
        <v>4</v>
      </c>
      <c r="N14" s="110">
        <v>126</v>
      </c>
      <c r="O14" s="102"/>
      <c r="P14" s="7"/>
      <c r="Q14" s="185" t="s">
        <v>111</v>
      </c>
      <c r="R14" s="185" t="s">
        <v>112</v>
      </c>
      <c r="S14" s="176" t="s">
        <v>113</v>
      </c>
      <c r="T14" s="184" t="s">
        <v>114</v>
      </c>
      <c r="U14" s="8"/>
      <c r="AA14" s="181" t="s">
        <v>363</v>
      </c>
      <c r="AB14" s="179">
        <v>3</v>
      </c>
      <c r="AC14" s="179"/>
      <c r="AD14" s="7"/>
      <c r="AE14" s="7"/>
      <c r="AG14" s="680"/>
      <c r="AH14" s="1"/>
      <c r="AJ14" s="1"/>
      <c r="AK14" s="1"/>
    </row>
    <row r="15" spans="2:37" ht="16.5" customHeight="1">
      <c r="B15" s="499"/>
      <c r="C15" s="651"/>
      <c r="D15" s="99" t="s">
        <v>23</v>
      </c>
      <c r="E15" s="108">
        <v>90</v>
      </c>
      <c r="F15" s="108">
        <v>1</v>
      </c>
      <c r="G15" s="110">
        <v>134</v>
      </c>
      <c r="H15" s="1"/>
      <c r="I15" s="66"/>
      <c r="J15" s="651"/>
      <c r="K15" s="99" t="s">
        <v>23</v>
      </c>
      <c r="L15" s="108">
        <v>90</v>
      </c>
      <c r="M15" s="108">
        <v>1</v>
      </c>
      <c r="N15" s="110">
        <v>132</v>
      </c>
      <c r="O15" s="102"/>
      <c r="P15" s="7"/>
      <c r="Q15" s="185" t="s">
        <v>116</v>
      </c>
      <c r="R15" s="185" t="s">
        <v>117</v>
      </c>
      <c r="S15" s="176" t="s">
        <v>118</v>
      </c>
      <c r="T15" s="177" t="s">
        <v>68</v>
      </c>
      <c r="U15" s="8"/>
      <c r="AA15" s="181" t="s">
        <v>115</v>
      </c>
      <c r="AB15" s="179">
        <v>4</v>
      </c>
      <c r="AC15" s="7"/>
      <c r="AD15" s="7"/>
      <c r="AE15" s="187"/>
      <c r="AG15" s="681" t="s">
        <v>354</v>
      </c>
      <c r="AH15" s="1"/>
      <c r="AJ15" s="1"/>
      <c r="AK15" s="1"/>
    </row>
    <row r="16" spans="2:37" ht="16.5" customHeight="1" thickBot="1">
      <c r="B16" s="499"/>
      <c r="C16" s="651"/>
      <c r="D16" s="99" t="s">
        <v>24</v>
      </c>
      <c r="E16" s="111">
        <v>97</v>
      </c>
      <c r="F16" s="108">
        <v>1</v>
      </c>
      <c r="G16" s="110">
        <v>141</v>
      </c>
      <c r="H16" s="1"/>
      <c r="I16" s="66"/>
      <c r="J16" s="651"/>
      <c r="K16" s="99" t="s">
        <v>24</v>
      </c>
      <c r="L16" s="111">
        <v>97</v>
      </c>
      <c r="M16" s="108">
        <v>4</v>
      </c>
      <c r="N16" s="110">
        <v>141</v>
      </c>
      <c r="O16" s="102"/>
      <c r="P16" s="7"/>
      <c r="Q16" s="185" t="s">
        <v>119</v>
      </c>
      <c r="R16" s="185" t="s">
        <v>120</v>
      </c>
      <c r="S16" s="176" t="s">
        <v>121</v>
      </c>
      <c r="T16" s="177" t="s">
        <v>122</v>
      </c>
      <c r="U16" s="8"/>
      <c r="AA16" s="181" t="s">
        <v>364</v>
      </c>
      <c r="AB16" s="179">
        <v>5</v>
      </c>
      <c r="AC16" s="7"/>
      <c r="AD16" s="7"/>
      <c r="AE16" s="7"/>
      <c r="AG16" s="681"/>
      <c r="AH16" s="1"/>
      <c r="AJ16" s="1"/>
      <c r="AK16" s="1"/>
    </row>
    <row r="17" spans="2:37" ht="16.5" customHeight="1" thickBot="1">
      <c r="B17" s="498"/>
      <c r="C17" s="93"/>
      <c r="D17" s="95" t="s">
        <v>10</v>
      </c>
      <c r="E17" s="96">
        <f>IF(COUNTBLANK(E13:E16)&gt;0,"",SUM(E13:E16))</f>
        <v>382</v>
      </c>
      <c r="F17" s="96">
        <f>SUM(F13:F16)</f>
        <v>6</v>
      </c>
      <c r="G17" s="97">
        <f>IF(COUNTBLANK(G13:G16)&gt;0,"",SUM(G13:G16))</f>
        <v>546</v>
      </c>
      <c r="H17" s="1"/>
      <c r="I17" s="498"/>
      <c r="J17" s="93"/>
      <c r="K17" s="95" t="s">
        <v>10</v>
      </c>
      <c r="L17" s="100">
        <f>IF(COUNTBLANK(L13:L16)&gt;0,"",SUM(L13:L16))</f>
        <v>378</v>
      </c>
      <c r="M17" s="100">
        <f>SUM(M13:M16)</f>
        <v>12</v>
      </c>
      <c r="N17" s="101">
        <f>IF(COUNTBLANK(N13:N16)&gt;0,"",SUM(N13:N16))</f>
        <v>540</v>
      </c>
      <c r="O17" s="104"/>
      <c r="P17" s="7"/>
      <c r="Q17" s="185" t="s">
        <v>124</v>
      </c>
      <c r="R17" s="188" t="s">
        <v>125</v>
      </c>
      <c r="S17" s="189" t="s">
        <v>126</v>
      </c>
      <c r="T17" s="177" t="s">
        <v>127</v>
      </c>
      <c r="U17" s="8"/>
      <c r="AA17" s="181" t="s">
        <v>62</v>
      </c>
      <c r="AB17" s="179">
        <v>6</v>
      </c>
      <c r="AE17" s="7"/>
      <c r="AG17" s="682"/>
      <c r="AH17" s="1"/>
      <c r="AK17" s="1"/>
    </row>
    <row r="18" spans="2:37" ht="6" customHeight="1" thickBot="1">
      <c r="B18" s="499"/>
      <c r="C18" s="1"/>
      <c r="D18" s="85"/>
      <c r="E18" s="1"/>
      <c r="F18" s="1"/>
      <c r="G18" s="1"/>
      <c r="H18" s="1"/>
      <c r="I18" s="66"/>
      <c r="J18" s="1"/>
      <c r="K18" s="33"/>
      <c r="L18" s="1"/>
      <c r="M18" s="1"/>
      <c r="N18" s="1"/>
      <c r="O18" s="102"/>
      <c r="P18" s="7"/>
      <c r="Q18" s="185" t="s">
        <v>129</v>
      </c>
      <c r="R18" s="188" t="s">
        <v>130</v>
      </c>
      <c r="T18" s="177" t="s">
        <v>131</v>
      </c>
      <c r="U18" s="8"/>
      <c r="AA18" s="181" t="s">
        <v>123</v>
      </c>
      <c r="AB18" s="179">
        <v>7</v>
      </c>
      <c r="AE18" s="7"/>
      <c r="AH18" s="17"/>
      <c r="AK18" s="1"/>
    </row>
    <row r="19" spans="2:33" ht="16.5" customHeight="1" thickBot="1">
      <c r="B19" s="497"/>
      <c r="C19" s="645" t="s">
        <v>258</v>
      </c>
      <c r="D19" s="98" t="s">
        <v>21</v>
      </c>
      <c r="E19" s="105">
        <v>95</v>
      </c>
      <c r="F19" s="105">
        <v>2</v>
      </c>
      <c r="G19" s="107">
        <v>131</v>
      </c>
      <c r="H19" s="1"/>
      <c r="I19" s="497"/>
      <c r="J19" s="645" t="s">
        <v>285</v>
      </c>
      <c r="K19" s="98" t="s">
        <v>21</v>
      </c>
      <c r="L19" s="105">
        <v>100</v>
      </c>
      <c r="M19" s="105">
        <v>1</v>
      </c>
      <c r="N19" s="107">
        <v>159</v>
      </c>
      <c r="O19" s="102"/>
      <c r="P19" s="7"/>
      <c r="Q19" s="185" t="s">
        <v>132</v>
      </c>
      <c r="R19" s="188" t="s">
        <v>133</v>
      </c>
      <c r="T19" s="190" t="s">
        <v>134</v>
      </c>
      <c r="U19" s="8"/>
      <c r="AA19" s="181" t="s">
        <v>128</v>
      </c>
      <c r="AB19" s="179">
        <v>8</v>
      </c>
      <c r="AE19" s="7"/>
      <c r="AG19" s="148"/>
    </row>
    <row r="20" spans="2:33" ht="16.5" customHeight="1">
      <c r="B20" s="499"/>
      <c r="C20" s="646"/>
      <c r="D20" s="99" t="s">
        <v>22</v>
      </c>
      <c r="E20" s="108">
        <v>84</v>
      </c>
      <c r="F20" s="108">
        <v>4</v>
      </c>
      <c r="G20" s="110">
        <v>124</v>
      </c>
      <c r="H20" s="1"/>
      <c r="I20" s="66"/>
      <c r="J20" s="646"/>
      <c r="K20" s="99" t="s">
        <v>22</v>
      </c>
      <c r="L20" s="108">
        <v>87</v>
      </c>
      <c r="M20" s="108">
        <v>0</v>
      </c>
      <c r="N20" s="110">
        <v>147</v>
      </c>
      <c r="O20" s="102"/>
      <c r="P20" s="7"/>
      <c r="Q20" s="188" t="s">
        <v>136</v>
      </c>
      <c r="R20" s="188" t="s">
        <v>28</v>
      </c>
      <c r="T20" s="191"/>
      <c r="AA20" s="181" t="s">
        <v>135</v>
      </c>
      <c r="AB20" s="179">
        <v>9</v>
      </c>
      <c r="AE20" s="7"/>
      <c r="AG20" s="628" t="s">
        <v>60</v>
      </c>
    </row>
    <row r="21" spans="2:33" ht="16.5" customHeight="1" thickBot="1">
      <c r="B21" s="499"/>
      <c r="C21" s="651"/>
      <c r="D21" s="99" t="s">
        <v>23</v>
      </c>
      <c r="E21" s="108">
        <v>95</v>
      </c>
      <c r="F21" s="108">
        <v>2</v>
      </c>
      <c r="G21" s="110">
        <v>122</v>
      </c>
      <c r="H21" s="1"/>
      <c r="I21" s="66"/>
      <c r="J21" s="651"/>
      <c r="K21" s="99" t="s">
        <v>23</v>
      </c>
      <c r="L21" s="108">
        <v>95</v>
      </c>
      <c r="M21" s="108">
        <v>0</v>
      </c>
      <c r="N21" s="110">
        <v>149</v>
      </c>
      <c r="O21" s="102"/>
      <c r="P21" s="187"/>
      <c r="Q21" s="192" t="s">
        <v>138</v>
      </c>
      <c r="R21" s="193" t="s">
        <v>139</v>
      </c>
      <c r="S21" s="7"/>
      <c r="T21" s="6"/>
      <c r="AA21" s="181" t="s">
        <v>137</v>
      </c>
      <c r="AB21" s="179">
        <v>10</v>
      </c>
      <c r="AE21" s="7"/>
      <c r="AG21" s="628"/>
    </row>
    <row r="22" spans="2:33" ht="16.5" customHeight="1" thickBot="1">
      <c r="B22" s="499"/>
      <c r="C22" s="651"/>
      <c r="D22" s="99" t="s">
        <v>24</v>
      </c>
      <c r="E22" s="111">
        <v>93</v>
      </c>
      <c r="F22" s="108">
        <v>1</v>
      </c>
      <c r="G22" s="110">
        <v>154</v>
      </c>
      <c r="H22" s="1"/>
      <c r="I22" s="66"/>
      <c r="J22" s="651"/>
      <c r="K22" s="99" t="s">
        <v>24</v>
      </c>
      <c r="L22" s="111">
        <v>94</v>
      </c>
      <c r="M22" s="108">
        <v>1</v>
      </c>
      <c r="N22" s="110">
        <v>154</v>
      </c>
      <c r="O22" s="102"/>
      <c r="P22" s="7"/>
      <c r="S22" s="7"/>
      <c r="T22" s="6"/>
      <c r="AA22" s="181" t="s">
        <v>140</v>
      </c>
      <c r="AB22" s="179">
        <v>11</v>
      </c>
      <c r="AE22" s="7"/>
      <c r="AG22" s="689" t="s">
        <v>57</v>
      </c>
    </row>
    <row r="23" spans="2:33" ht="16.5" customHeight="1" thickBot="1">
      <c r="B23" s="498"/>
      <c r="C23" s="93"/>
      <c r="D23" s="95" t="s">
        <v>10</v>
      </c>
      <c r="E23" s="96">
        <f>IF(COUNTBLANK(E19:E22)&gt;0,"",SUM(E19:E22))</f>
        <v>367</v>
      </c>
      <c r="F23" s="96">
        <f>SUM(F19:F22)</f>
        <v>9</v>
      </c>
      <c r="G23" s="97">
        <f>IF(COUNTBLANK(G19:G22)&gt;0,"",SUM(G19:G22))</f>
        <v>531</v>
      </c>
      <c r="H23" s="1"/>
      <c r="I23" s="498"/>
      <c r="J23" s="93"/>
      <c r="K23" s="95" t="s">
        <v>10</v>
      </c>
      <c r="L23" s="100">
        <f>IF(COUNTBLANK(L19:L22)&gt;0,"",SUM(L19:L22))</f>
        <v>376</v>
      </c>
      <c r="M23" s="100">
        <f>SUM(M19:M22)</f>
        <v>2</v>
      </c>
      <c r="N23" s="101">
        <f>IF(COUNTBLANK(N19:N22)&gt;0,"",SUM(N19:N22))</f>
        <v>609</v>
      </c>
      <c r="O23" s="102"/>
      <c r="P23" s="7"/>
      <c r="S23" s="7"/>
      <c r="T23" s="6"/>
      <c r="AA23" s="181" t="s">
        <v>141</v>
      </c>
      <c r="AB23" s="179">
        <v>12</v>
      </c>
      <c r="AE23" s="7"/>
      <c r="AG23" s="629"/>
    </row>
    <row r="24" spans="2:41" ht="6" customHeight="1" thickBot="1">
      <c r="B24" s="499"/>
      <c r="C24" s="1"/>
      <c r="D24" s="85"/>
      <c r="E24" s="1"/>
      <c r="F24" s="1"/>
      <c r="G24" s="1"/>
      <c r="H24" s="1"/>
      <c r="I24" s="66"/>
      <c r="J24" s="1"/>
      <c r="K24" s="33"/>
      <c r="L24" s="1"/>
      <c r="M24" s="1"/>
      <c r="N24" s="1"/>
      <c r="O24" s="102"/>
      <c r="P24" s="7"/>
      <c r="S24" s="7"/>
      <c r="AA24" s="181" t="s">
        <v>142</v>
      </c>
      <c r="AB24" s="179">
        <v>13</v>
      </c>
      <c r="AE24" s="7"/>
      <c r="AH24" s="1"/>
      <c r="AK24" s="1"/>
      <c r="AL24" s="1"/>
      <c r="AM24" s="1"/>
      <c r="AN24" s="1"/>
      <c r="AO24" s="1"/>
    </row>
    <row r="25" spans="2:41" ht="16.5" customHeight="1" thickBot="1">
      <c r="B25" s="497"/>
      <c r="C25" s="645" t="s">
        <v>265</v>
      </c>
      <c r="D25" s="98" t="s">
        <v>21</v>
      </c>
      <c r="E25" s="105">
        <v>98</v>
      </c>
      <c r="F25" s="105">
        <v>3</v>
      </c>
      <c r="G25" s="107">
        <v>129</v>
      </c>
      <c r="H25" s="1"/>
      <c r="I25" s="497"/>
      <c r="J25" s="645" t="s">
        <v>286</v>
      </c>
      <c r="K25" s="98" t="s">
        <v>21</v>
      </c>
      <c r="L25" s="105">
        <v>88</v>
      </c>
      <c r="M25" s="105">
        <v>5</v>
      </c>
      <c r="N25" s="107">
        <v>122</v>
      </c>
      <c r="O25" s="102"/>
      <c r="P25" s="7"/>
      <c r="Q25" s="194" t="s">
        <v>300</v>
      </c>
      <c r="R25" s="194" t="s">
        <v>301</v>
      </c>
      <c r="S25" s="194" t="s">
        <v>302</v>
      </c>
      <c r="T25" s="194" t="s">
        <v>303</v>
      </c>
      <c r="U25" s="194" t="s">
        <v>304</v>
      </c>
      <c r="V25" s="194" t="s">
        <v>305</v>
      </c>
      <c r="W25" s="194" t="s">
        <v>306</v>
      </c>
      <c r="X25" s="194" t="s">
        <v>307</v>
      </c>
      <c r="AA25" s="181" t="s">
        <v>143</v>
      </c>
      <c r="AB25" s="179">
        <v>14</v>
      </c>
      <c r="AE25" s="7"/>
      <c r="AG25" s="704" t="s">
        <v>47</v>
      </c>
      <c r="AH25" s="1"/>
      <c r="AK25" s="1"/>
      <c r="AL25" s="1"/>
      <c r="AM25" s="1"/>
      <c r="AN25" s="1"/>
      <c r="AO25" s="1"/>
    </row>
    <row r="26" spans="2:41" ht="16.5" customHeight="1">
      <c r="B26" s="499"/>
      <c r="C26" s="646"/>
      <c r="D26" s="99" t="s">
        <v>22</v>
      </c>
      <c r="E26" s="108">
        <v>89</v>
      </c>
      <c r="F26" s="108">
        <v>3</v>
      </c>
      <c r="G26" s="110">
        <v>124</v>
      </c>
      <c r="H26" s="1"/>
      <c r="I26" s="66"/>
      <c r="J26" s="646"/>
      <c r="K26" s="99" t="s">
        <v>22</v>
      </c>
      <c r="L26" s="108">
        <v>84</v>
      </c>
      <c r="M26" s="108">
        <v>4</v>
      </c>
      <c r="N26" s="110">
        <v>116</v>
      </c>
      <c r="O26" s="104"/>
      <c r="P26" s="7"/>
      <c r="Q26" s="182" t="s">
        <v>394</v>
      </c>
      <c r="R26" s="182" t="s">
        <v>394</v>
      </c>
      <c r="S26" s="182" t="s">
        <v>394</v>
      </c>
      <c r="T26" s="182" t="s">
        <v>394</v>
      </c>
      <c r="U26" s="182" t="s">
        <v>394</v>
      </c>
      <c r="V26" s="182" t="s">
        <v>394</v>
      </c>
      <c r="W26" s="182" t="s">
        <v>394</v>
      </c>
      <c r="X26" s="182" t="s">
        <v>394</v>
      </c>
      <c r="AA26" s="181" t="s">
        <v>144</v>
      </c>
      <c r="AB26" s="179">
        <v>15</v>
      </c>
      <c r="AC26" s="7"/>
      <c r="AD26" s="7"/>
      <c r="AE26" s="7"/>
      <c r="AG26" s="705"/>
      <c r="AH26" s="1"/>
      <c r="AK26" s="1"/>
      <c r="AL26" s="1"/>
      <c r="AM26" s="1"/>
      <c r="AN26" s="1"/>
      <c r="AO26" s="1"/>
    </row>
    <row r="27" spans="2:41" ht="16.5" customHeight="1">
      <c r="B27" s="499"/>
      <c r="C27" s="651"/>
      <c r="D27" s="99" t="s">
        <v>23</v>
      </c>
      <c r="E27" s="108">
        <v>90</v>
      </c>
      <c r="F27" s="108">
        <v>4</v>
      </c>
      <c r="G27" s="110">
        <v>131</v>
      </c>
      <c r="H27" s="1"/>
      <c r="I27" s="66"/>
      <c r="J27" s="651"/>
      <c r="K27" s="99" t="s">
        <v>23</v>
      </c>
      <c r="L27" s="108">
        <v>90</v>
      </c>
      <c r="M27" s="108">
        <v>3</v>
      </c>
      <c r="N27" s="110">
        <v>123</v>
      </c>
      <c r="O27" s="102"/>
      <c r="P27" s="7"/>
      <c r="Q27" s="182" t="s">
        <v>395</v>
      </c>
      <c r="R27" s="182" t="s">
        <v>395</v>
      </c>
      <c r="S27" s="182" t="s">
        <v>395</v>
      </c>
      <c r="T27" s="182" t="s">
        <v>395</v>
      </c>
      <c r="U27" s="182" t="s">
        <v>395</v>
      </c>
      <c r="V27" s="182" t="s">
        <v>395</v>
      </c>
      <c r="W27" s="182" t="s">
        <v>395</v>
      </c>
      <c r="X27" s="182" t="s">
        <v>395</v>
      </c>
      <c r="AA27" s="181" t="s">
        <v>365</v>
      </c>
      <c r="AB27" s="179">
        <v>16</v>
      </c>
      <c r="AC27" s="7"/>
      <c r="AD27" s="7"/>
      <c r="AE27" s="7"/>
      <c r="AG27" s="706" t="s">
        <v>58</v>
      </c>
      <c r="AH27" s="1"/>
      <c r="AK27" s="1"/>
      <c r="AL27" s="1"/>
      <c r="AM27" s="1"/>
      <c r="AN27" s="1"/>
      <c r="AO27" s="1"/>
    </row>
    <row r="28" spans="2:41" ht="16.5" customHeight="1" thickBot="1">
      <c r="B28" s="499"/>
      <c r="C28" s="651"/>
      <c r="D28" s="99" t="s">
        <v>24</v>
      </c>
      <c r="E28" s="111">
        <v>89</v>
      </c>
      <c r="F28" s="108">
        <v>2</v>
      </c>
      <c r="G28" s="110">
        <v>125</v>
      </c>
      <c r="H28" s="1"/>
      <c r="I28" s="66"/>
      <c r="J28" s="651"/>
      <c r="K28" s="99" t="s">
        <v>24</v>
      </c>
      <c r="L28" s="111">
        <v>93</v>
      </c>
      <c r="M28" s="108">
        <v>1</v>
      </c>
      <c r="N28" s="110">
        <v>153</v>
      </c>
      <c r="O28" s="102"/>
      <c r="P28" s="7"/>
      <c r="Q28" s="182" t="s">
        <v>396</v>
      </c>
      <c r="R28" s="182" t="s">
        <v>396</v>
      </c>
      <c r="S28" s="182" t="s">
        <v>396</v>
      </c>
      <c r="T28" s="182" t="s">
        <v>396</v>
      </c>
      <c r="U28" s="182" t="s">
        <v>396</v>
      </c>
      <c r="V28" s="182" t="s">
        <v>396</v>
      </c>
      <c r="W28" s="182" t="s">
        <v>396</v>
      </c>
      <c r="X28" s="182" t="s">
        <v>396</v>
      </c>
      <c r="AA28" s="181" t="s">
        <v>145</v>
      </c>
      <c r="AB28" s="179">
        <v>17</v>
      </c>
      <c r="AC28" s="7"/>
      <c r="AD28" s="7"/>
      <c r="AE28" s="7"/>
      <c r="AG28" s="706"/>
      <c r="AH28" s="1"/>
      <c r="AK28" s="1"/>
      <c r="AL28" s="1"/>
      <c r="AM28" s="1"/>
      <c r="AN28" s="1"/>
      <c r="AO28" s="1"/>
    </row>
    <row r="29" spans="2:41" ht="16.5" customHeight="1" thickBot="1">
      <c r="B29" s="498"/>
      <c r="C29" s="93"/>
      <c r="D29" s="95" t="s">
        <v>10</v>
      </c>
      <c r="E29" s="96">
        <f>IF(COUNTBLANK(E25:E28)&gt;0,"",SUM(E25:E28))</f>
        <v>366</v>
      </c>
      <c r="F29" s="96">
        <f>SUM(F25:F28)</f>
        <v>12</v>
      </c>
      <c r="G29" s="97">
        <f>IF(COUNTBLANK(G25:G28)&gt;0,"",SUM(G25:G28))</f>
        <v>509</v>
      </c>
      <c r="H29" s="1"/>
      <c r="I29" s="498"/>
      <c r="J29" s="93"/>
      <c r="K29" s="95" t="s">
        <v>10</v>
      </c>
      <c r="L29" s="100">
        <f>IF(COUNTBLANK(L25:L28)&gt;0,"",SUM(L25:L28))</f>
        <v>355</v>
      </c>
      <c r="M29" s="100">
        <f>SUM(M25:M28)</f>
        <v>13</v>
      </c>
      <c r="N29" s="101">
        <f>IF(COUNTBLANK(N25:N28)&gt;0,"",SUM(N25:N28))</f>
        <v>514</v>
      </c>
      <c r="O29" s="102"/>
      <c r="P29" s="7"/>
      <c r="Q29" s="182" t="s">
        <v>397</v>
      </c>
      <c r="R29" s="182" t="s">
        <v>397</v>
      </c>
      <c r="S29" s="182" t="s">
        <v>397</v>
      </c>
      <c r="T29" s="182" t="s">
        <v>397</v>
      </c>
      <c r="U29" s="182" t="s">
        <v>397</v>
      </c>
      <c r="V29" s="182" t="s">
        <v>397</v>
      </c>
      <c r="W29" s="182" t="s">
        <v>397</v>
      </c>
      <c r="X29" s="182" t="s">
        <v>397</v>
      </c>
      <c r="AA29" s="181" t="s">
        <v>146</v>
      </c>
      <c r="AB29" s="179">
        <v>18</v>
      </c>
      <c r="AC29" s="7"/>
      <c r="AD29" s="7"/>
      <c r="AE29" s="7"/>
      <c r="AG29" s="628" t="s">
        <v>61</v>
      </c>
      <c r="AH29" s="1"/>
      <c r="AK29" s="1"/>
      <c r="AL29" s="1"/>
      <c r="AM29" s="1"/>
      <c r="AN29" s="1"/>
      <c r="AO29" s="1"/>
    </row>
    <row r="30" spans="3:41" ht="6" customHeight="1">
      <c r="C30" s="149"/>
      <c r="E30" s="79"/>
      <c r="F30" s="79"/>
      <c r="G30" s="79"/>
      <c r="H30" s="79"/>
      <c r="I30" s="79"/>
      <c r="J30" s="79"/>
      <c r="K30" s="1"/>
      <c r="L30" s="1"/>
      <c r="M30" s="1"/>
      <c r="N30" s="1"/>
      <c r="O30" s="102"/>
      <c r="P30" s="187"/>
      <c r="Q30" s="195" t="s">
        <v>398</v>
      </c>
      <c r="R30" s="195" t="s">
        <v>398</v>
      </c>
      <c r="S30" s="195" t="s">
        <v>398</v>
      </c>
      <c r="T30" s="195" t="s">
        <v>398</v>
      </c>
      <c r="U30" s="195" t="s">
        <v>398</v>
      </c>
      <c r="V30" s="195" t="s">
        <v>398</v>
      </c>
      <c r="W30" s="195" t="s">
        <v>398</v>
      </c>
      <c r="X30" s="195" t="s">
        <v>398</v>
      </c>
      <c r="Y30" s="7"/>
      <c r="AA30" s="181" t="s">
        <v>147</v>
      </c>
      <c r="AB30" s="179">
        <v>19</v>
      </c>
      <c r="AC30" s="7"/>
      <c r="AD30" s="7"/>
      <c r="AE30" s="7"/>
      <c r="AG30" s="628"/>
      <c r="AH30" s="1"/>
      <c r="AK30" s="1"/>
      <c r="AL30" s="1"/>
      <c r="AM30" s="1"/>
      <c r="AN30" s="1"/>
      <c r="AO30" s="1"/>
    </row>
    <row r="31" spans="2:41" ht="12" customHeight="1" thickBot="1">
      <c r="B31" s="655" t="s">
        <v>501</v>
      </c>
      <c r="C31" s="655"/>
      <c r="D31" s="655"/>
      <c r="E31" s="655"/>
      <c r="F31" s="655"/>
      <c r="G31" s="655"/>
      <c r="H31" s="655"/>
      <c r="I31" s="655"/>
      <c r="J31" s="655"/>
      <c r="K31" s="655"/>
      <c r="L31" s="655"/>
      <c r="M31" s="655"/>
      <c r="N31" s="655"/>
      <c r="O31" s="112"/>
      <c r="Q31" s="182" t="s">
        <v>399</v>
      </c>
      <c r="R31" s="182" t="s">
        <v>399</v>
      </c>
      <c r="S31" s="182" t="s">
        <v>399</v>
      </c>
      <c r="T31" s="182" t="s">
        <v>399</v>
      </c>
      <c r="U31" s="182" t="s">
        <v>399</v>
      </c>
      <c r="V31" s="182" t="s">
        <v>399</v>
      </c>
      <c r="W31" s="182" t="s">
        <v>399</v>
      </c>
      <c r="X31" s="182" t="s">
        <v>399</v>
      </c>
      <c r="AA31" s="181" t="s">
        <v>366</v>
      </c>
      <c r="AB31" s="179">
        <v>20</v>
      </c>
      <c r="AG31" s="692" t="s">
        <v>48</v>
      </c>
      <c r="AH31" s="1"/>
      <c r="AK31" s="1"/>
      <c r="AL31" s="1"/>
      <c r="AM31" s="1"/>
      <c r="AN31" s="1"/>
      <c r="AO31" s="1"/>
    </row>
    <row r="32" spans="2:41" ht="7.5" customHeight="1">
      <c r="B32" s="655"/>
      <c r="C32" s="655"/>
      <c r="D32" s="655"/>
      <c r="E32" s="655"/>
      <c r="F32" s="655"/>
      <c r="G32" s="655"/>
      <c r="H32" s="655"/>
      <c r="I32" s="655"/>
      <c r="J32" s="655"/>
      <c r="K32" s="655"/>
      <c r="L32" s="655"/>
      <c r="M32" s="655"/>
      <c r="N32" s="655"/>
      <c r="O32" s="112"/>
      <c r="P32" s="496" t="s">
        <v>150</v>
      </c>
      <c r="Q32" s="196" t="s">
        <v>400</v>
      </c>
      <c r="R32" s="196" t="s">
        <v>400</v>
      </c>
      <c r="S32" s="196" t="s">
        <v>400</v>
      </c>
      <c r="T32" s="196" t="s">
        <v>400</v>
      </c>
      <c r="U32" s="196" t="s">
        <v>400</v>
      </c>
      <c r="V32" s="196" t="s">
        <v>400</v>
      </c>
      <c r="W32" s="196" t="s">
        <v>400</v>
      </c>
      <c r="X32" s="196" t="s">
        <v>400</v>
      </c>
      <c r="Y32" s="197"/>
      <c r="AA32" s="181" t="s">
        <v>149</v>
      </c>
      <c r="AB32" s="179">
        <v>21</v>
      </c>
      <c r="AC32" s="197"/>
      <c r="AD32" s="197"/>
      <c r="AE32" s="197"/>
      <c r="AG32" s="692"/>
      <c r="AH32" s="1"/>
      <c r="AK32" s="1"/>
      <c r="AL32" s="1"/>
      <c r="AM32" s="1"/>
      <c r="AN32" s="1"/>
      <c r="AO32" s="1"/>
    </row>
    <row r="33" spans="3:41" ht="6" customHeight="1" thickBot="1">
      <c r="C33" s="17"/>
      <c r="D33" s="150"/>
      <c r="E33" s="150"/>
      <c r="F33" s="150"/>
      <c r="G33" s="150"/>
      <c r="H33" s="150"/>
      <c r="I33" s="455"/>
      <c r="J33" s="150"/>
      <c r="K33" s="1"/>
      <c r="L33" s="1"/>
      <c r="M33" s="1"/>
      <c r="N33" s="1"/>
      <c r="O33" s="112"/>
      <c r="P33" s="198">
        <v>1</v>
      </c>
      <c r="Q33" s="24" t="s">
        <v>401</v>
      </c>
      <c r="R33" s="199" t="s">
        <v>401</v>
      </c>
      <c r="S33" s="199" t="s">
        <v>401</v>
      </c>
      <c r="T33" s="12" t="s">
        <v>401</v>
      </c>
      <c r="U33" s="199" t="s">
        <v>401</v>
      </c>
      <c r="V33" s="12" t="s">
        <v>401</v>
      </c>
      <c r="W33" s="199" t="s">
        <v>401</v>
      </c>
      <c r="X33" s="25" t="s">
        <v>401</v>
      </c>
      <c r="Y33" s="9"/>
      <c r="AA33" s="181" t="s">
        <v>148</v>
      </c>
      <c r="AB33" s="179">
        <v>22</v>
      </c>
      <c r="AC33" s="9"/>
      <c r="AD33" s="9"/>
      <c r="AE33" s="9"/>
      <c r="AG33" s="628" t="s">
        <v>59</v>
      </c>
      <c r="AH33" s="1"/>
      <c r="AK33" s="1"/>
      <c r="AL33" s="1"/>
      <c r="AM33" s="1"/>
      <c r="AN33" s="1"/>
      <c r="AO33" s="1"/>
    </row>
    <row r="34" spans="3:41" ht="16.5" customHeight="1" thickBot="1">
      <c r="C34" s="662" t="s">
        <v>19</v>
      </c>
      <c r="D34" s="634" t="s">
        <v>17</v>
      </c>
      <c r="E34" s="635"/>
      <c r="F34" s="636"/>
      <c r="G34" s="151" t="s">
        <v>88</v>
      </c>
      <c r="H34" s="1"/>
      <c r="I34" s="1"/>
      <c r="J34" s="687" t="s">
        <v>19</v>
      </c>
      <c r="K34" s="634" t="s">
        <v>17</v>
      </c>
      <c r="L34" s="635"/>
      <c r="M34" s="636"/>
      <c r="N34" s="151" t="s">
        <v>88</v>
      </c>
      <c r="O34" s="112"/>
      <c r="P34" s="206">
        <v>2</v>
      </c>
      <c r="Q34" s="200"/>
      <c r="R34" s="201"/>
      <c r="S34" s="201"/>
      <c r="T34" s="201"/>
      <c r="U34" s="201"/>
      <c r="V34" s="201"/>
      <c r="W34" s="201"/>
      <c r="X34" s="201"/>
      <c r="AA34" s="381" t="s">
        <v>151</v>
      </c>
      <c r="AB34" s="179">
        <v>23</v>
      </c>
      <c r="AG34" s="629"/>
      <c r="AH34" s="1"/>
      <c r="AK34" s="1"/>
      <c r="AL34" s="1"/>
      <c r="AM34" s="1"/>
      <c r="AN34" s="1"/>
      <c r="AO34" s="1"/>
    </row>
    <row r="35" spans="3:41" ht="16.5" customHeight="1" thickBot="1">
      <c r="C35" s="663"/>
      <c r="D35" s="152" t="s">
        <v>84</v>
      </c>
      <c r="E35" s="153" t="s">
        <v>85</v>
      </c>
      <c r="F35" s="154" t="s">
        <v>86</v>
      </c>
      <c r="G35" s="155" t="s">
        <v>87</v>
      </c>
      <c r="H35" s="1"/>
      <c r="I35" s="1"/>
      <c r="J35" s="688"/>
      <c r="K35" s="152" t="s">
        <v>84</v>
      </c>
      <c r="L35" s="153" t="s">
        <v>85</v>
      </c>
      <c r="M35" s="154" t="s">
        <v>86</v>
      </c>
      <c r="N35" s="155" t="s">
        <v>87</v>
      </c>
      <c r="O35" s="112"/>
      <c r="P35" s="205">
        <v>3</v>
      </c>
      <c r="Q35" s="202"/>
      <c r="R35" s="203"/>
      <c r="S35" s="203"/>
      <c r="T35" s="203"/>
      <c r="U35" s="203"/>
      <c r="V35" s="203"/>
      <c r="W35" s="203"/>
      <c r="X35" s="203"/>
      <c r="AA35" s="382" t="s">
        <v>152</v>
      </c>
      <c r="AB35" s="179">
        <v>24</v>
      </c>
      <c r="AH35" s="1"/>
      <c r="AK35" s="1"/>
      <c r="AL35" s="1"/>
      <c r="AM35" s="1"/>
      <c r="AN35" s="1"/>
      <c r="AO35" s="1"/>
    </row>
    <row r="36" spans="2:41" ht="16.5" customHeight="1" thickBot="1">
      <c r="B36" s="497"/>
      <c r="C36" s="637" t="s">
        <v>258</v>
      </c>
      <c r="D36" s="641">
        <v>76</v>
      </c>
      <c r="E36" s="664">
        <v>86</v>
      </c>
      <c r="F36" s="630"/>
      <c r="G36" s="632">
        <v>1</v>
      </c>
      <c r="H36" s="1"/>
      <c r="I36" s="497"/>
      <c r="J36" s="637" t="s">
        <v>275</v>
      </c>
      <c r="K36" s="641">
        <v>61</v>
      </c>
      <c r="L36" s="664">
        <v>61</v>
      </c>
      <c r="M36" s="630"/>
      <c r="N36" s="632">
        <v>0</v>
      </c>
      <c r="O36" s="112"/>
      <c r="P36" s="206">
        <v>4</v>
      </c>
      <c r="Q36" s="202"/>
      <c r="R36" s="203"/>
      <c r="S36" s="203"/>
      <c r="T36" s="203"/>
      <c r="U36" s="203"/>
      <c r="V36" s="203"/>
      <c r="W36" s="203"/>
      <c r="X36" s="203"/>
      <c r="AA36" s="383" t="s">
        <v>153</v>
      </c>
      <c r="AB36" s="179">
        <v>25</v>
      </c>
      <c r="AG36" s="627" t="s">
        <v>351</v>
      </c>
      <c r="AH36" s="1"/>
      <c r="AK36" s="1"/>
      <c r="AL36" s="1"/>
      <c r="AM36" s="1"/>
      <c r="AN36" s="1"/>
      <c r="AO36" s="1"/>
    </row>
    <row r="37" spans="2:41" ht="16.5" customHeight="1" thickBot="1">
      <c r="B37" s="499"/>
      <c r="C37" s="638"/>
      <c r="D37" s="642"/>
      <c r="E37" s="665"/>
      <c r="F37" s="631"/>
      <c r="G37" s="633"/>
      <c r="H37" s="1"/>
      <c r="I37" s="66"/>
      <c r="J37" s="638"/>
      <c r="K37" s="642"/>
      <c r="L37" s="665"/>
      <c r="M37" s="631"/>
      <c r="N37" s="633"/>
      <c r="O37" s="112"/>
      <c r="P37" s="205">
        <v>5</v>
      </c>
      <c r="Q37" s="202"/>
      <c r="R37" s="203"/>
      <c r="S37" s="203"/>
      <c r="T37" s="203"/>
      <c r="U37" s="203"/>
      <c r="V37" s="203"/>
      <c r="W37" s="203"/>
      <c r="X37" s="203"/>
      <c r="AA37" s="383" t="s">
        <v>154</v>
      </c>
      <c r="AB37" s="179">
        <v>26</v>
      </c>
      <c r="AG37" s="628"/>
      <c r="AH37" s="1"/>
      <c r="AK37" s="1"/>
      <c r="AL37" s="1"/>
      <c r="AM37" s="1"/>
      <c r="AN37" s="1"/>
      <c r="AO37" s="1"/>
    </row>
    <row r="38" spans="2:41" ht="16.5" customHeight="1" thickBot="1">
      <c r="B38" s="497"/>
      <c r="C38" s="637" t="s">
        <v>222</v>
      </c>
      <c r="D38" s="641">
        <v>77</v>
      </c>
      <c r="E38" s="664">
        <v>63</v>
      </c>
      <c r="F38" s="630"/>
      <c r="G38" s="632">
        <v>0</v>
      </c>
      <c r="H38" s="1"/>
      <c r="I38" s="497"/>
      <c r="J38" s="637" t="s">
        <v>287</v>
      </c>
      <c r="K38" s="641">
        <v>84</v>
      </c>
      <c r="L38" s="664">
        <v>94</v>
      </c>
      <c r="M38" s="630"/>
      <c r="N38" s="632">
        <v>1</v>
      </c>
      <c r="O38" s="112"/>
      <c r="P38" s="206">
        <v>6</v>
      </c>
      <c r="Q38" s="204"/>
      <c r="AA38" s="383" t="s">
        <v>155</v>
      </c>
      <c r="AB38" s="179">
        <v>27</v>
      </c>
      <c r="AG38" s="628" t="s">
        <v>352</v>
      </c>
      <c r="AH38" s="1"/>
      <c r="AK38" s="1"/>
      <c r="AL38" s="1"/>
      <c r="AM38" s="1"/>
      <c r="AN38" s="1"/>
      <c r="AO38" s="1"/>
    </row>
    <row r="39" spans="3:41" ht="16.5" customHeight="1" thickBot="1">
      <c r="C39" s="638"/>
      <c r="D39" s="642"/>
      <c r="E39" s="665"/>
      <c r="F39" s="631"/>
      <c r="G39" s="633"/>
      <c r="H39" s="1"/>
      <c r="I39" s="1"/>
      <c r="J39" s="638"/>
      <c r="K39" s="642"/>
      <c r="L39" s="665"/>
      <c r="M39" s="631"/>
      <c r="N39" s="633"/>
      <c r="O39" s="112"/>
      <c r="P39" s="205">
        <v>7</v>
      </c>
      <c r="Q39" s="194" t="s">
        <v>315</v>
      </c>
      <c r="R39" s="194" t="s">
        <v>314</v>
      </c>
      <c r="S39" s="194" t="s">
        <v>313</v>
      </c>
      <c r="T39" s="194" t="s">
        <v>312</v>
      </c>
      <c r="U39" s="194" t="s">
        <v>311</v>
      </c>
      <c r="V39" s="194" t="s">
        <v>310</v>
      </c>
      <c r="W39" s="194" t="s">
        <v>309</v>
      </c>
      <c r="X39" s="194" t="s">
        <v>308</v>
      </c>
      <c r="AA39" s="383" t="s">
        <v>156</v>
      </c>
      <c r="AB39" s="179">
        <v>28</v>
      </c>
      <c r="AG39" s="628"/>
      <c r="AH39" s="1"/>
      <c r="AK39" s="1"/>
      <c r="AL39" s="1"/>
      <c r="AM39" s="1"/>
      <c r="AN39" s="1"/>
      <c r="AO39" s="1"/>
    </row>
    <row r="40" spans="3:41" ht="12.75" customHeight="1" thickBot="1">
      <c r="C40" s="1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12"/>
      <c r="P40" s="206">
        <v>8</v>
      </c>
      <c r="Q40" s="182" t="s">
        <v>402</v>
      </c>
      <c r="R40" s="182" t="s">
        <v>402</v>
      </c>
      <c r="S40" s="182" t="s">
        <v>402</v>
      </c>
      <c r="T40" s="182" t="s">
        <v>402</v>
      </c>
      <c r="U40" s="182" t="s">
        <v>402</v>
      </c>
      <c r="V40" s="182" t="s">
        <v>402</v>
      </c>
      <c r="W40" s="182" t="s">
        <v>402</v>
      </c>
      <c r="X40" s="182" t="s">
        <v>402</v>
      </c>
      <c r="AA40" s="383" t="s">
        <v>157</v>
      </c>
      <c r="AB40" s="179">
        <v>29</v>
      </c>
      <c r="AG40" s="628" t="s">
        <v>350</v>
      </c>
      <c r="AH40" s="1"/>
      <c r="AK40" s="1"/>
      <c r="AL40" s="1"/>
      <c r="AM40" s="1"/>
      <c r="AN40" s="1"/>
      <c r="AO40" s="1"/>
    </row>
    <row r="41" spans="3:41" ht="18" customHeight="1" thickBot="1">
      <c r="C41" s="639" t="s">
        <v>16</v>
      </c>
      <c r="D41" s="647" t="s">
        <v>146</v>
      </c>
      <c r="E41" s="647"/>
      <c r="F41" s="647"/>
      <c r="G41" s="648"/>
      <c r="H41" s="18"/>
      <c r="I41" s="18"/>
      <c r="J41" s="639" t="s">
        <v>46</v>
      </c>
      <c r="K41" s="700">
        <v>13</v>
      </c>
      <c r="L41" s="700"/>
      <c r="M41" s="700"/>
      <c r="N41" s="701"/>
      <c r="O41" s="102"/>
      <c r="P41" s="205">
        <v>9</v>
      </c>
      <c r="Q41" s="207" t="s">
        <v>403</v>
      </c>
      <c r="R41" s="182" t="s">
        <v>403</v>
      </c>
      <c r="S41" s="182" t="s">
        <v>403</v>
      </c>
      <c r="T41" s="182" t="s">
        <v>403</v>
      </c>
      <c r="U41" s="182" t="s">
        <v>403</v>
      </c>
      <c r="V41" s="182" t="s">
        <v>403</v>
      </c>
      <c r="W41" s="182" t="s">
        <v>403</v>
      </c>
      <c r="X41" s="182" t="s">
        <v>403</v>
      </c>
      <c r="AA41" s="383" t="s">
        <v>158</v>
      </c>
      <c r="AB41" s="179">
        <v>30</v>
      </c>
      <c r="AG41" s="629"/>
      <c r="AH41" s="1"/>
      <c r="AO41" s="1"/>
    </row>
    <row r="42" spans="3:41" ht="9.75" customHeight="1" thickBot="1">
      <c r="C42" s="640"/>
      <c r="D42" s="649"/>
      <c r="E42" s="649"/>
      <c r="F42" s="649"/>
      <c r="G42" s="650"/>
      <c r="H42" s="18"/>
      <c r="I42" s="18"/>
      <c r="J42" s="640"/>
      <c r="K42" s="702"/>
      <c r="L42" s="702"/>
      <c r="M42" s="702"/>
      <c r="N42" s="703"/>
      <c r="O42" s="102"/>
      <c r="P42" s="206">
        <v>10</v>
      </c>
      <c r="Q42" s="182" t="s">
        <v>404</v>
      </c>
      <c r="R42" s="195" t="s">
        <v>404</v>
      </c>
      <c r="S42" s="195" t="s">
        <v>404</v>
      </c>
      <c r="T42" s="195" t="s">
        <v>404</v>
      </c>
      <c r="U42" s="195" t="s">
        <v>404</v>
      </c>
      <c r="V42" s="195" t="s">
        <v>404</v>
      </c>
      <c r="W42" s="195" t="s">
        <v>404</v>
      </c>
      <c r="X42" s="195" t="s">
        <v>404</v>
      </c>
      <c r="AA42" s="181" t="s">
        <v>367</v>
      </c>
      <c r="AB42" s="179">
        <v>31</v>
      </c>
      <c r="AH42" s="1"/>
      <c r="AO42" s="1"/>
    </row>
    <row r="43" spans="3:41" ht="28.5" customHeight="1" thickBot="1">
      <c r="C43" s="386" t="s">
        <v>413</v>
      </c>
      <c r="D43" s="771" t="s">
        <v>510</v>
      </c>
      <c r="E43" s="772"/>
      <c r="F43" s="772"/>
      <c r="G43" s="773"/>
      <c r="H43" s="1"/>
      <c r="I43" s="625" t="s">
        <v>507</v>
      </c>
      <c r="J43" s="626"/>
      <c r="K43" s="622"/>
      <c r="L43" s="623"/>
      <c r="M43" s="623"/>
      <c r="N43" s="624"/>
      <c r="O43" s="102"/>
      <c r="P43" s="205">
        <v>11</v>
      </c>
      <c r="Q43" s="182" t="s">
        <v>405</v>
      </c>
      <c r="R43" s="207" t="s">
        <v>405</v>
      </c>
      <c r="S43" s="207" t="s">
        <v>405</v>
      </c>
      <c r="T43" s="207" t="s">
        <v>405</v>
      </c>
      <c r="U43" s="207" t="s">
        <v>405</v>
      </c>
      <c r="V43" s="207" t="s">
        <v>405</v>
      </c>
      <c r="W43" s="207" t="s">
        <v>405</v>
      </c>
      <c r="X43" s="207" t="s">
        <v>405</v>
      </c>
      <c r="AA43" s="181" t="s">
        <v>368</v>
      </c>
      <c r="AB43" s="179">
        <v>32</v>
      </c>
      <c r="AG43" s="762" t="s">
        <v>502</v>
      </c>
      <c r="AH43" s="1"/>
      <c r="AL43" s="1"/>
      <c r="AM43" s="1"/>
      <c r="AN43" s="1"/>
      <c r="AO43" s="1"/>
    </row>
    <row r="44" spans="15:41" ht="12" customHeight="1" thickBot="1">
      <c r="O44" s="144"/>
      <c r="P44" s="206">
        <v>12</v>
      </c>
      <c r="Q44" s="182" t="s">
        <v>406</v>
      </c>
      <c r="R44" s="207" t="s">
        <v>406</v>
      </c>
      <c r="S44" s="207" t="s">
        <v>406</v>
      </c>
      <c r="T44" s="207" t="s">
        <v>406</v>
      </c>
      <c r="U44" s="207" t="s">
        <v>406</v>
      </c>
      <c r="V44" s="207" t="s">
        <v>406</v>
      </c>
      <c r="W44" s="207" t="s">
        <v>406</v>
      </c>
      <c r="X44" s="207" t="s">
        <v>406</v>
      </c>
      <c r="AA44" s="181" t="s">
        <v>369</v>
      </c>
      <c r="AB44" s="179">
        <v>33</v>
      </c>
      <c r="AG44" s="763"/>
      <c r="AH44" s="1"/>
      <c r="AM44" s="1"/>
      <c r="AN44" s="1"/>
      <c r="AO44" s="1"/>
    </row>
    <row r="45" spans="3:41" ht="15" customHeight="1">
      <c r="C45" s="744" t="s">
        <v>411</v>
      </c>
      <c r="D45" s="746">
        <v>23</v>
      </c>
      <c r="E45" s="710"/>
      <c r="F45" s="710"/>
      <c r="G45" s="711"/>
      <c r="J45" s="744" t="s">
        <v>412</v>
      </c>
      <c r="K45" s="746">
        <v>12</v>
      </c>
      <c r="L45" s="710"/>
      <c r="M45" s="710"/>
      <c r="N45" s="711"/>
      <c r="O45" s="144"/>
      <c r="P45" s="205">
        <v>13</v>
      </c>
      <c r="Q45" s="182" t="s">
        <v>407</v>
      </c>
      <c r="R45" s="207" t="s">
        <v>407</v>
      </c>
      <c r="S45" s="207" t="s">
        <v>407</v>
      </c>
      <c r="T45" s="207" t="s">
        <v>407</v>
      </c>
      <c r="U45" s="207" t="s">
        <v>407</v>
      </c>
      <c r="V45" s="207" t="s">
        <v>407</v>
      </c>
      <c r="W45" s="207" t="s">
        <v>407</v>
      </c>
      <c r="X45" s="207" t="s">
        <v>407</v>
      </c>
      <c r="AA45" s="181" t="s">
        <v>159</v>
      </c>
      <c r="AB45" s="179">
        <v>34</v>
      </c>
      <c r="AG45" s="614" t="s">
        <v>503</v>
      </c>
      <c r="AH45" s="1"/>
      <c r="AM45" s="1"/>
      <c r="AN45" s="1"/>
      <c r="AO45" s="1"/>
    </row>
    <row r="46" spans="3:41" ht="15" customHeight="1" thickBot="1">
      <c r="C46" s="745"/>
      <c r="D46" s="747"/>
      <c r="E46" s="748"/>
      <c r="F46" s="748"/>
      <c r="G46" s="749"/>
      <c r="J46" s="745"/>
      <c r="K46" s="747"/>
      <c r="L46" s="748"/>
      <c r="M46" s="748"/>
      <c r="N46" s="749"/>
      <c r="O46" s="144"/>
      <c r="P46" s="206">
        <v>14</v>
      </c>
      <c r="Q46" s="182" t="s">
        <v>408</v>
      </c>
      <c r="R46" s="207" t="s">
        <v>408</v>
      </c>
      <c r="S46" s="207" t="s">
        <v>408</v>
      </c>
      <c r="T46" s="207" t="s">
        <v>408</v>
      </c>
      <c r="U46" s="207" t="s">
        <v>408</v>
      </c>
      <c r="V46" s="207" t="s">
        <v>408</v>
      </c>
      <c r="W46" s="207" t="s">
        <v>408</v>
      </c>
      <c r="X46" s="207" t="s">
        <v>408</v>
      </c>
      <c r="AA46" s="181" t="s">
        <v>370</v>
      </c>
      <c r="AB46" s="179">
        <v>35</v>
      </c>
      <c r="AG46" s="615"/>
      <c r="AH46" s="1"/>
      <c r="AL46" s="1"/>
      <c r="AM46" s="1"/>
      <c r="AN46" s="1"/>
      <c r="AO46" s="1"/>
    </row>
    <row r="47" spans="3:41" ht="12" customHeight="1" thickBot="1">
      <c r="C47" s="6"/>
      <c r="D47" s="366"/>
      <c r="E47" s="1"/>
      <c r="H47" s="1"/>
      <c r="I47" s="1"/>
      <c r="J47" s="1"/>
      <c r="K47" s="1"/>
      <c r="L47" s="1"/>
      <c r="O47" s="144"/>
      <c r="P47" s="205">
        <v>15</v>
      </c>
      <c r="Q47" s="182" t="s">
        <v>409</v>
      </c>
      <c r="R47" s="207" t="s">
        <v>409</v>
      </c>
      <c r="S47" s="207" t="s">
        <v>409</v>
      </c>
      <c r="T47" s="207" t="s">
        <v>409</v>
      </c>
      <c r="U47" s="207" t="s">
        <v>409</v>
      </c>
      <c r="V47" s="207" t="s">
        <v>409</v>
      </c>
      <c r="W47" s="207" t="s">
        <v>409</v>
      </c>
      <c r="X47" s="207" t="s">
        <v>409</v>
      </c>
      <c r="AA47" s="181" t="s">
        <v>371</v>
      </c>
      <c r="AB47" s="179">
        <v>36</v>
      </c>
      <c r="AH47" s="1"/>
      <c r="AL47" s="1"/>
      <c r="AM47" s="1"/>
      <c r="AN47" s="1"/>
      <c r="AO47" s="1"/>
    </row>
    <row r="48" spans="3:41" ht="23.25" customHeight="1">
      <c r="C48" s="639" t="s">
        <v>2</v>
      </c>
      <c r="D48" s="728">
        <v>42764</v>
      </c>
      <c r="E48" s="728"/>
      <c r="F48" s="728"/>
      <c r="G48" s="729"/>
      <c r="H48" s="1"/>
      <c r="I48" s="1"/>
      <c r="J48" s="639" t="s">
        <v>56</v>
      </c>
      <c r="K48" s="673"/>
      <c r="L48" s="673"/>
      <c r="M48" s="673"/>
      <c r="N48" s="674"/>
      <c r="O48" s="102"/>
      <c r="P48" s="206">
        <v>16</v>
      </c>
      <c r="Q48" s="195" t="s">
        <v>495</v>
      </c>
      <c r="R48" s="195" t="s">
        <v>495</v>
      </c>
      <c r="S48" s="195" t="s">
        <v>495</v>
      </c>
      <c r="T48" s="195" t="s">
        <v>495</v>
      </c>
      <c r="U48" s="195" t="s">
        <v>495</v>
      </c>
      <c r="V48" s="195" t="s">
        <v>495</v>
      </c>
      <c r="W48" s="195" t="s">
        <v>495</v>
      </c>
      <c r="X48" s="195" t="s">
        <v>495</v>
      </c>
      <c r="AA48" s="181" t="s">
        <v>160</v>
      </c>
      <c r="AB48" s="179">
        <v>37</v>
      </c>
      <c r="AG48" s="767" t="s">
        <v>359</v>
      </c>
      <c r="AH48" s="1"/>
      <c r="AL48" s="1"/>
      <c r="AM48" s="1"/>
      <c r="AN48" s="1"/>
      <c r="AO48" s="1"/>
    </row>
    <row r="49" spans="3:41" ht="18.75" customHeight="1" thickBot="1">
      <c r="C49" s="640"/>
      <c r="D49" s="730"/>
      <c r="E49" s="730"/>
      <c r="F49" s="730"/>
      <c r="G49" s="731"/>
      <c r="H49" s="1"/>
      <c r="I49" s="1"/>
      <c r="J49" s="640"/>
      <c r="K49" s="675"/>
      <c r="L49" s="675"/>
      <c r="M49" s="675"/>
      <c r="N49" s="676"/>
      <c r="O49" s="102"/>
      <c r="P49" s="205">
        <v>17</v>
      </c>
      <c r="Q49" s="199" t="s">
        <v>410</v>
      </c>
      <c r="R49" s="380" t="s">
        <v>410</v>
      </c>
      <c r="S49" s="380" t="s">
        <v>410</v>
      </c>
      <c r="T49" s="380" t="s">
        <v>410</v>
      </c>
      <c r="U49" s="380" t="s">
        <v>410</v>
      </c>
      <c r="V49" s="380" t="s">
        <v>410</v>
      </c>
      <c r="W49" s="380" t="s">
        <v>410</v>
      </c>
      <c r="X49" s="380" t="s">
        <v>410</v>
      </c>
      <c r="AA49" s="181" t="s">
        <v>161</v>
      </c>
      <c r="AB49" s="179">
        <v>38</v>
      </c>
      <c r="AG49" s="768"/>
      <c r="AH49" s="1"/>
      <c r="AL49" s="1"/>
      <c r="AM49" s="1"/>
      <c r="AN49" s="1"/>
      <c r="AO49" s="1"/>
    </row>
    <row r="50" spans="3:41" ht="12.75" customHeight="1" thickBot="1">
      <c r="C50" s="1"/>
      <c r="D50" s="1"/>
      <c r="E50" s="1"/>
      <c r="F50" s="17"/>
      <c r="G50" s="17"/>
      <c r="H50" s="1"/>
      <c r="I50" s="1"/>
      <c r="J50" s="1"/>
      <c r="K50" s="1"/>
      <c r="L50" s="1"/>
      <c r="M50" s="1"/>
      <c r="N50" s="1"/>
      <c r="O50" s="102"/>
      <c r="P50" s="208">
        <v>18</v>
      </c>
      <c r="Q50" s="200"/>
      <c r="R50" s="379"/>
      <c r="S50" s="379"/>
      <c r="T50" s="379"/>
      <c r="U50" s="379"/>
      <c r="V50" s="379"/>
      <c r="W50" s="379"/>
      <c r="X50" s="379"/>
      <c r="Y50" s="6"/>
      <c r="AA50" s="382" t="s">
        <v>162</v>
      </c>
      <c r="AB50" s="179">
        <v>39</v>
      </c>
      <c r="AG50" s="768"/>
      <c r="AH50" s="1"/>
      <c r="AL50" s="1"/>
      <c r="AM50" s="1"/>
      <c r="AN50" s="1"/>
      <c r="AO50" s="1"/>
    </row>
    <row r="51" spans="3:34" ht="9.75" customHeight="1">
      <c r="C51" s="639" t="s">
        <v>44</v>
      </c>
      <c r="D51" s="724">
        <v>0.4166666666666667</v>
      </c>
      <c r="E51" s="724"/>
      <c r="F51" s="724"/>
      <c r="G51" s="725"/>
      <c r="J51" s="639" t="s">
        <v>45</v>
      </c>
      <c r="K51" s="724">
        <v>0.5069444444444444</v>
      </c>
      <c r="L51" s="724"/>
      <c r="M51" s="724"/>
      <c r="N51" s="725"/>
      <c r="O51" s="102"/>
      <c r="P51" s="288"/>
      <c r="Q51" s="6"/>
      <c r="R51" s="6"/>
      <c r="S51" s="6"/>
      <c r="T51" s="6"/>
      <c r="U51" s="6"/>
      <c r="V51" s="6"/>
      <c r="W51" s="6"/>
      <c r="X51" s="6"/>
      <c r="AA51" s="181" t="s">
        <v>372</v>
      </c>
      <c r="AB51" s="179">
        <v>40</v>
      </c>
      <c r="AG51" s="768" t="s">
        <v>360</v>
      </c>
      <c r="AH51" s="1"/>
    </row>
    <row r="52" spans="3:34" ht="21.75" customHeight="1" thickBot="1">
      <c r="C52" s="640"/>
      <c r="D52" s="726"/>
      <c r="E52" s="726"/>
      <c r="F52" s="726"/>
      <c r="G52" s="727"/>
      <c r="J52" s="640"/>
      <c r="K52" s="726"/>
      <c r="L52" s="726"/>
      <c r="M52" s="726"/>
      <c r="N52" s="727"/>
      <c r="O52" s="102"/>
      <c r="P52" s="6"/>
      <c r="Q52" s="379"/>
      <c r="R52" s="6"/>
      <c r="S52" s="379"/>
      <c r="T52" s="379"/>
      <c r="U52" s="379"/>
      <c r="V52" s="379"/>
      <c r="W52" s="379"/>
      <c r="X52" s="379"/>
      <c r="AA52" s="181" t="s">
        <v>164</v>
      </c>
      <c r="AB52" s="179">
        <v>41</v>
      </c>
      <c r="AG52" s="768"/>
      <c r="AH52" s="1"/>
    </row>
    <row r="53" spans="3:41" ht="12.75" customHeight="1" thickBot="1">
      <c r="C53" s="1"/>
      <c r="D53" s="1"/>
      <c r="E53" s="17"/>
      <c r="F53" s="1"/>
      <c r="G53" s="1"/>
      <c r="H53" s="17"/>
      <c r="I53" s="17"/>
      <c r="J53" s="1"/>
      <c r="K53" s="1"/>
      <c r="L53" s="1"/>
      <c r="M53" s="1"/>
      <c r="N53" s="1"/>
      <c r="O53" s="102"/>
      <c r="P53" s="6"/>
      <c r="Q53" s="203"/>
      <c r="R53" s="203"/>
      <c r="S53" s="203"/>
      <c r="T53" s="203"/>
      <c r="U53" s="203"/>
      <c r="V53" s="203"/>
      <c r="W53" s="203"/>
      <c r="X53" s="203"/>
      <c r="AA53" s="181" t="s">
        <v>163</v>
      </c>
      <c r="AB53" s="179">
        <v>42</v>
      </c>
      <c r="AG53" s="769" t="s">
        <v>361</v>
      </c>
      <c r="AH53" s="1"/>
      <c r="AL53" s="1"/>
      <c r="AM53" s="1"/>
      <c r="AN53" s="1"/>
      <c r="AO53" s="1"/>
    </row>
    <row r="54" spans="3:41" ht="12.75" customHeight="1">
      <c r="C54" s="709" t="s">
        <v>511</v>
      </c>
      <c r="D54" s="710"/>
      <c r="E54" s="710"/>
      <c r="F54" s="710"/>
      <c r="G54" s="711"/>
      <c r="H54" s="1"/>
      <c r="I54" s="1"/>
      <c r="J54" s="709" t="s">
        <v>497</v>
      </c>
      <c r="K54" s="710"/>
      <c r="L54" s="710"/>
      <c r="M54" s="710"/>
      <c r="N54" s="711"/>
      <c r="O54" s="102"/>
      <c r="P54" s="6"/>
      <c r="Q54" s="203"/>
      <c r="R54" s="203"/>
      <c r="AA54" s="181" t="s">
        <v>496</v>
      </c>
      <c r="AB54" s="179">
        <v>43</v>
      </c>
      <c r="AG54" s="769"/>
      <c r="AH54" s="1"/>
      <c r="AK54" s="1"/>
      <c r="AL54" s="1"/>
      <c r="AM54" s="1"/>
      <c r="AN54" s="1"/>
      <c r="AO54" s="1"/>
    </row>
    <row r="55" spans="3:41" ht="13.5" customHeight="1" thickBot="1">
      <c r="C55" s="712"/>
      <c r="D55" s="713"/>
      <c r="E55" s="713"/>
      <c r="F55" s="713"/>
      <c r="G55" s="714"/>
      <c r="H55" s="1"/>
      <c r="I55" s="1"/>
      <c r="J55" s="712"/>
      <c r="K55" s="713"/>
      <c r="L55" s="713"/>
      <c r="M55" s="713"/>
      <c r="N55" s="714"/>
      <c r="O55" s="102"/>
      <c r="Q55" s="203"/>
      <c r="R55" s="203"/>
      <c r="AA55" s="181" t="s">
        <v>497</v>
      </c>
      <c r="AB55" s="179">
        <v>44</v>
      </c>
      <c r="AD55" s="78"/>
      <c r="AE55" s="78"/>
      <c r="AG55" s="770"/>
      <c r="AH55" s="1"/>
      <c r="AK55" s="1"/>
      <c r="AL55" s="1"/>
      <c r="AM55" s="1"/>
      <c r="AN55" s="1"/>
      <c r="AO55" s="1"/>
    </row>
    <row r="56" spans="3:34" ht="15.75" thickBot="1">
      <c r="C56" s="718" t="s">
        <v>65</v>
      </c>
      <c r="D56" s="719"/>
      <c r="E56" s="719"/>
      <c r="F56" s="719"/>
      <c r="G56" s="720"/>
      <c r="H56" s="1"/>
      <c r="I56" s="1"/>
      <c r="J56" s="718" t="s">
        <v>64</v>
      </c>
      <c r="K56" s="719"/>
      <c r="L56" s="719"/>
      <c r="M56" s="719"/>
      <c r="N56" s="720"/>
      <c r="O56" s="102"/>
      <c r="Q56" s="209"/>
      <c r="R56" s="77"/>
      <c r="S56" s="77"/>
      <c r="T56" s="77"/>
      <c r="U56" s="77"/>
      <c r="V56" s="77"/>
      <c r="W56" s="77"/>
      <c r="X56" s="77"/>
      <c r="Y56" s="77"/>
      <c r="AA56" s="181" t="s">
        <v>165</v>
      </c>
      <c r="AB56" s="179">
        <v>45</v>
      </c>
      <c r="AC56" s="77"/>
      <c r="AD56" s="77"/>
      <c r="AE56" s="77"/>
      <c r="AG56" s="1"/>
      <c r="AH56" s="1"/>
    </row>
    <row r="57" spans="3:33" ht="12.75" customHeight="1" thickBo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02"/>
      <c r="P57" s="210"/>
      <c r="Q57" s="77"/>
      <c r="R57" s="77"/>
      <c r="S57" s="77"/>
      <c r="T57" s="77"/>
      <c r="U57" s="77"/>
      <c r="V57" s="77"/>
      <c r="W57" s="77"/>
      <c r="X57" s="77"/>
      <c r="Y57" s="77"/>
      <c r="AA57" s="181" t="s">
        <v>373</v>
      </c>
      <c r="AB57" s="179">
        <v>46</v>
      </c>
      <c r="AC57" s="77"/>
      <c r="AD57" s="77"/>
      <c r="AE57" s="77"/>
      <c r="AG57" s="17"/>
    </row>
    <row r="58" spans="3:31" ht="21.75" customHeight="1">
      <c r="C58" s="721" t="s">
        <v>89</v>
      </c>
      <c r="D58" s="722"/>
      <c r="E58" s="722"/>
      <c r="F58" s="722"/>
      <c r="G58" s="723"/>
      <c r="H58" s="74"/>
      <c r="I58" s="74"/>
      <c r="J58" s="721" t="s">
        <v>90</v>
      </c>
      <c r="K58" s="722"/>
      <c r="L58" s="722"/>
      <c r="M58" s="722"/>
      <c r="N58" s="723"/>
      <c r="O58" s="102"/>
      <c r="P58" s="210"/>
      <c r="Q58" s="211">
        <f>$G$11</f>
        <v>541</v>
      </c>
      <c r="R58" s="212">
        <f>$N$11</f>
        <v>492</v>
      </c>
      <c r="S58" s="7"/>
      <c r="T58" s="7"/>
      <c r="U58" s="7"/>
      <c r="V58" s="7"/>
      <c r="W58" s="7"/>
      <c r="X58" s="7"/>
      <c r="Y58" s="7"/>
      <c r="AA58" s="181" t="s">
        <v>166</v>
      </c>
      <c r="AB58" s="179">
        <v>47</v>
      </c>
      <c r="AC58" s="7"/>
      <c r="AD58" s="7"/>
      <c r="AE58" s="7"/>
    </row>
    <row r="59" spans="3:41" ht="15" customHeight="1">
      <c r="C59" s="715" t="s">
        <v>325</v>
      </c>
      <c r="D59" s="716"/>
      <c r="E59" s="716"/>
      <c r="F59" s="716"/>
      <c r="G59" s="717"/>
      <c r="H59" s="35"/>
      <c r="I59" s="35"/>
      <c r="J59" s="715" t="s">
        <v>325</v>
      </c>
      <c r="K59" s="716"/>
      <c r="L59" s="716"/>
      <c r="M59" s="716"/>
      <c r="N59" s="717"/>
      <c r="O59" s="102"/>
      <c r="P59" s="210"/>
      <c r="Q59" s="213">
        <f>$G$17</f>
        <v>546</v>
      </c>
      <c r="R59" s="214">
        <f>$N$17</f>
        <v>540</v>
      </c>
      <c r="S59" s="7"/>
      <c r="T59" s="7"/>
      <c r="U59" s="7"/>
      <c r="V59" s="7"/>
      <c r="W59" s="7"/>
      <c r="X59" s="7"/>
      <c r="Y59" s="7"/>
      <c r="AA59" s="181" t="s">
        <v>167</v>
      </c>
      <c r="AB59" s="179">
        <v>48</v>
      </c>
      <c r="AC59" s="7"/>
      <c r="AD59" s="7"/>
      <c r="AE59" s="7"/>
      <c r="AH59" s="1"/>
      <c r="AK59" s="1"/>
      <c r="AL59" s="1"/>
      <c r="AM59" s="1"/>
      <c r="AN59" s="1"/>
      <c r="AO59" s="1"/>
    </row>
    <row r="60" spans="3:41" ht="19.5" customHeight="1">
      <c r="C60" s="732" t="s">
        <v>512</v>
      </c>
      <c r="D60" s="733"/>
      <c r="E60" s="733"/>
      <c r="F60" s="733"/>
      <c r="G60" s="734"/>
      <c r="H60" s="34"/>
      <c r="I60" s="34"/>
      <c r="J60" s="732"/>
      <c r="K60" s="733"/>
      <c r="L60" s="733"/>
      <c r="M60" s="733"/>
      <c r="N60" s="734"/>
      <c r="O60" s="102"/>
      <c r="P60" s="210"/>
      <c r="Q60" s="213">
        <f>$G$23</f>
        <v>531</v>
      </c>
      <c r="R60" s="214">
        <f>$N$23</f>
        <v>609</v>
      </c>
      <c r="S60" s="7"/>
      <c r="T60" s="7"/>
      <c r="U60" s="7"/>
      <c r="V60" s="7"/>
      <c r="W60" s="7"/>
      <c r="X60" s="7"/>
      <c r="Y60" s="7"/>
      <c r="AA60" s="181" t="s">
        <v>374</v>
      </c>
      <c r="AB60" s="179">
        <v>49</v>
      </c>
      <c r="AC60" s="7"/>
      <c r="AD60" s="7"/>
      <c r="AE60" s="7"/>
      <c r="AG60" s="1"/>
      <c r="AH60" s="1"/>
      <c r="AK60" s="1"/>
      <c r="AN60" s="1"/>
      <c r="AO60" s="1"/>
    </row>
    <row r="61" spans="3:41" ht="15" customHeight="1" thickBot="1">
      <c r="C61" s="715" t="s">
        <v>326</v>
      </c>
      <c r="D61" s="716"/>
      <c r="E61" s="716"/>
      <c r="F61" s="716"/>
      <c r="G61" s="717"/>
      <c r="H61" s="35"/>
      <c r="I61" s="35"/>
      <c r="J61" s="715" t="s">
        <v>326</v>
      </c>
      <c r="K61" s="716"/>
      <c r="L61" s="716"/>
      <c r="M61" s="716"/>
      <c r="N61" s="717"/>
      <c r="O61" s="102"/>
      <c r="P61" s="210"/>
      <c r="Q61" s="215">
        <f>$G$29</f>
        <v>509</v>
      </c>
      <c r="R61" s="216">
        <f>$N$29</f>
        <v>514</v>
      </c>
      <c r="S61" s="7"/>
      <c r="T61" s="7"/>
      <c r="U61" s="7"/>
      <c r="V61" s="7"/>
      <c r="W61" s="7"/>
      <c r="X61" s="7"/>
      <c r="Y61" s="7"/>
      <c r="AA61" s="181" t="s">
        <v>375</v>
      </c>
      <c r="AB61" s="179">
        <v>50</v>
      </c>
      <c r="AC61" s="7"/>
      <c r="AD61" s="7"/>
      <c r="AE61" s="7"/>
      <c r="AH61" s="1"/>
      <c r="AK61" s="1"/>
      <c r="AN61" s="1"/>
      <c r="AO61" s="1"/>
    </row>
    <row r="62" spans="3:41" ht="19.5" customHeight="1" thickBot="1">
      <c r="C62" s="750"/>
      <c r="D62" s="751"/>
      <c r="E62" s="751"/>
      <c r="F62" s="751"/>
      <c r="G62" s="752"/>
      <c r="H62" s="34"/>
      <c r="I62" s="34"/>
      <c r="J62" s="750"/>
      <c r="K62" s="751"/>
      <c r="L62" s="751"/>
      <c r="M62" s="751"/>
      <c r="N62" s="752"/>
      <c r="O62" s="102"/>
      <c r="P62" s="210"/>
      <c r="Q62" s="696" t="s">
        <v>174</v>
      </c>
      <c r="R62" s="697"/>
      <c r="S62" s="7"/>
      <c r="T62" s="7"/>
      <c r="U62" s="7"/>
      <c r="V62" s="7"/>
      <c r="W62" s="7"/>
      <c r="X62" s="7"/>
      <c r="Y62" s="7"/>
      <c r="AA62" s="181" t="s">
        <v>376</v>
      </c>
      <c r="AB62" s="179">
        <v>51</v>
      </c>
      <c r="AC62" s="7"/>
      <c r="AD62" s="7"/>
      <c r="AE62" s="7"/>
      <c r="AH62" s="1"/>
      <c r="AK62" s="1"/>
      <c r="AL62" s="1"/>
      <c r="AM62" s="1"/>
      <c r="AN62" s="1"/>
      <c r="AO62" s="1"/>
    </row>
    <row r="63" spans="3:44" ht="12" customHeight="1" thickBo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02"/>
      <c r="P63" s="210"/>
      <c r="Q63" s="698"/>
      <c r="R63" s="699"/>
      <c r="S63" s="7"/>
      <c r="T63" s="7"/>
      <c r="U63" s="7"/>
      <c r="V63" s="7"/>
      <c r="W63" s="7"/>
      <c r="X63" s="7"/>
      <c r="Y63" s="7"/>
      <c r="AA63" s="181" t="s">
        <v>168</v>
      </c>
      <c r="AB63" s="179">
        <v>52</v>
      </c>
      <c r="AC63" s="7"/>
      <c r="AD63" s="7"/>
      <c r="AE63" s="7"/>
      <c r="AG63" s="707" t="s">
        <v>327</v>
      </c>
      <c r="AH63" s="1"/>
      <c r="AK63" s="1"/>
      <c r="AL63" s="1"/>
      <c r="AM63" s="1"/>
      <c r="AN63" s="1"/>
      <c r="AO63" s="1"/>
      <c r="AQ63" s="1"/>
      <c r="AR63" s="1"/>
    </row>
    <row r="64" spans="3:44" ht="12" customHeight="1" thickBo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02"/>
      <c r="P64" s="210"/>
      <c r="Q64" s="265">
        <f>IF(ISERROR(SUM(LARGE(Q58:Q61,1),LARGE(Q58:Q61,2),LARGE(Q58:Q61,3))),"",SUM(LARGE(Q58:Q61,1),LARGE(Q58:Q61,2),LARGE(Q58:Q61,3)))</f>
        <v>1618</v>
      </c>
      <c r="R64" s="266">
        <f>IF(ISERROR(SUM(LARGE(R58:R61,1),LARGE(R58:R61,2),LARGE(R58:R61,3))),"",SUM(LARGE(R58:R61,1),LARGE(R58:R61,2),LARGE(R58:R61,3)))</f>
        <v>1663</v>
      </c>
      <c r="S64" s="7"/>
      <c r="T64" s="7"/>
      <c r="U64" s="7"/>
      <c r="V64" s="7"/>
      <c r="W64" s="7"/>
      <c r="X64" s="7"/>
      <c r="Y64" s="7"/>
      <c r="AA64" s="181" t="s">
        <v>377</v>
      </c>
      <c r="AB64" s="179">
        <v>53</v>
      </c>
      <c r="AC64" s="7"/>
      <c r="AD64" s="7"/>
      <c r="AE64" s="7"/>
      <c r="AG64" s="708"/>
      <c r="AH64" s="1"/>
      <c r="AK64" s="1"/>
      <c r="AL64" s="1"/>
      <c r="AM64" s="1"/>
      <c r="AN64" s="1"/>
      <c r="AO64" s="1"/>
      <c r="AQ64" s="1"/>
      <c r="AR64" s="1"/>
    </row>
    <row r="65" spans="3:44" ht="12" customHeight="1" thickBo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02"/>
      <c r="P65" s="210"/>
      <c r="S65" s="7"/>
      <c r="T65" s="7"/>
      <c r="U65" s="7"/>
      <c r="V65" s="7"/>
      <c r="W65" s="7"/>
      <c r="X65" s="7"/>
      <c r="Y65" s="7"/>
      <c r="AA65" s="181" t="s">
        <v>378</v>
      </c>
      <c r="AB65" s="179">
        <v>54</v>
      </c>
      <c r="AC65" s="7"/>
      <c r="AD65" s="7"/>
      <c r="AE65" s="7"/>
      <c r="AG65" s="1"/>
      <c r="AH65" s="1"/>
      <c r="AK65" s="1"/>
      <c r="AL65" s="1"/>
      <c r="AM65" s="1"/>
      <c r="AN65" s="1"/>
      <c r="AO65" s="1"/>
      <c r="AQ65" s="1"/>
      <c r="AR65" s="1"/>
    </row>
    <row r="66" spans="3:34" ht="26.25" customHeight="1">
      <c r="C66" s="774" t="s">
        <v>355</v>
      </c>
      <c r="D66" s="775"/>
      <c r="E66" s="775"/>
      <c r="F66" s="775"/>
      <c r="G66" s="775"/>
      <c r="H66" s="775"/>
      <c r="I66" s="775"/>
      <c r="J66" s="775"/>
      <c r="K66" s="775"/>
      <c r="L66" s="775"/>
      <c r="M66" s="775"/>
      <c r="N66" s="776"/>
      <c r="O66" s="102"/>
      <c r="P66" s="217"/>
      <c r="Q66" s="9"/>
      <c r="R66" s="9"/>
      <c r="S66" s="9"/>
      <c r="T66" s="9"/>
      <c r="U66" s="9"/>
      <c r="V66" s="9"/>
      <c r="W66" s="9"/>
      <c r="X66" s="9"/>
      <c r="Y66" s="9"/>
      <c r="AA66" s="384" t="s">
        <v>379</v>
      </c>
      <c r="AB66" s="179">
        <v>55</v>
      </c>
      <c r="AC66" s="9"/>
      <c r="AD66" s="9"/>
      <c r="AE66" s="9"/>
      <c r="AG66" s="1"/>
      <c r="AH66" s="1"/>
    </row>
    <row r="67" spans="3:34" ht="6" customHeight="1" thickBot="1">
      <c r="C67" s="299"/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1"/>
      <c r="O67" s="102"/>
      <c r="P67" s="210"/>
      <c r="Q67" s="7"/>
      <c r="R67" s="7"/>
      <c r="S67" s="7"/>
      <c r="T67" s="7"/>
      <c r="U67" s="7"/>
      <c r="V67" s="7"/>
      <c r="W67" s="7"/>
      <c r="X67" s="7"/>
      <c r="Y67" s="7"/>
      <c r="AA67" s="181" t="s">
        <v>169</v>
      </c>
      <c r="AB67" s="179">
        <v>56</v>
      </c>
      <c r="AC67" s="7"/>
      <c r="AD67" s="7"/>
      <c r="AE67" s="7"/>
      <c r="AG67" s="1"/>
      <c r="AH67" s="1"/>
    </row>
    <row r="68" spans="3:34" ht="15" customHeight="1">
      <c r="C68" s="777" t="s">
        <v>5</v>
      </c>
      <c r="D68" s="778"/>
      <c r="E68" s="778"/>
      <c r="F68" s="778"/>
      <c r="G68" s="779"/>
      <c r="H68" s="302"/>
      <c r="I68" s="302"/>
      <c r="J68" s="780" t="s">
        <v>6</v>
      </c>
      <c r="K68" s="778"/>
      <c r="L68" s="778"/>
      <c r="M68" s="778"/>
      <c r="N68" s="781"/>
      <c r="O68" s="102"/>
      <c r="P68" s="210"/>
      <c r="Q68" s="7"/>
      <c r="R68" s="7"/>
      <c r="S68" s="7"/>
      <c r="T68" s="7"/>
      <c r="U68" s="7"/>
      <c r="V68" s="7"/>
      <c r="W68" s="7"/>
      <c r="X68" s="7"/>
      <c r="Y68" s="7"/>
      <c r="AA68" s="382" t="s">
        <v>171</v>
      </c>
      <c r="AB68" s="179">
        <v>57</v>
      </c>
      <c r="AC68" s="7"/>
      <c r="AD68" s="7"/>
      <c r="AE68" s="7"/>
      <c r="AG68" s="627" t="s">
        <v>358</v>
      </c>
      <c r="AH68" s="1"/>
    </row>
    <row r="69" spans="3:34" ht="15" customHeight="1">
      <c r="C69" s="303" t="s">
        <v>19</v>
      </c>
      <c r="D69" s="753" t="s">
        <v>347</v>
      </c>
      <c r="E69" s="754"/>
      <c r="F69" s="782" t="s">
        <v>348</v>
      </c>
      <c r="G69" s="783"/>
      <c r="H69" s="304"/>
      <c r="I69" s="492"/>
      <c r="J69" s="305" t="s">
        <v>19</v>
      </c>
      <c r="K69" s="753" t="s">
        <v>347</v>
      </c>
      <c r="L69" s="754"/>
      <c r="M69" s="782" t="s">
        <v>348</v>
      </c>
      <c r="N69" s="784"/>
      <c r="O69" s="102"/>
      <c r="P69" s="210"/>
      <c r="Q69" s="7"/>
      <c r="R69" s="7"/>
      <c r="S69" s="7"/>
      <c r="T69" s="7"/>
      <c r="U69" s="7"/>
      <c r="V69" s="7"/>
      <c r="W69" s="7"/>
      <c r="X69" s="7"/>
      <c r="Y69" s="7"/>
      <c r="AA69" s="181" t="s">
        <v>170</v>
      </c>
      <c r="AB69" s="179">
        <v>58</v>
      </c>
      <c r="AC69" s="7"/>
      <c r="AD69" s="7"/>
      <c r="AE69" s="7"/>
      <c r="AG69" s="628"/>
      <c r="AH69" s="1"/>
    </row>
    <row r="70" spans="3:34" ht="18" customHeight="1">
      <c r="C70" s="306" t="str">
        <f>$C$7</f>
        <v>Babka Patrik</v>
      </c>
      <c r="D70" s="764"/>
      <c r="E70" s="765"/>
      <c r="F70" s="742"/>
      <c r="G70" s="766"/>
      <c r="H70" s="307" t="s">
        <v>328</v>
      </c>
      <c r="I70" s="493"/>
      <c r="J70" s="308" t="str">
        <f>$J$7</f>
        <v>Kivaroth Samuel</v>
      </c>
      <c r="K70" s="764"/>
      <c r="L70" s="765"/>
      <c r="M70" s="742"/>
      <c r="N70" s="743"/>
      <c r="O70" s="102"/>
      <c r="P70" s="210"/>
      <c r="Q70" s="7"/>
      <c r="R70" s="7"/>
      <c r="S70" s="7"/>
      <c r="T70" s="7"/>
      <c r="U70" s="7"/>
      <c r="V70" s="7"/>
      <c r="W70" s="7"/>
      <c r="X70" s="7"/>
      <c r="Y70" s="7"/>
      <c r="AA70" s="181" t="s">
        <v>380</v>
      </c>
      <c r="AB70" s="179">
        <v>59</v>
      </c>
      <c r="AC70" s="7"/>
      <c r="AD70" s="7"/>
      <c r="AE70" s="7"/>
      <c r="AG70" s="628" t="s">
        <v>357</v>
      </c>
      <c r="AH70" s="1"/>
    </row>
    <row r="71" spans="3:34" ht="18" customHeight="1" thickBot="1">
      <c r="C71" s="309">
        <f>IF($C$9="","",$C$11)</f>
      </c>
      <c r="D71" s="735"/>
      <c r="E71" s="736"/>
      <c r="F71" s="737"/>
      <c r="G71" s="738"/>
      <c r="H71" s="310" t="s">
        <v>329</v>
      </c>
      <c r="I71" s="494"/>
      <c r="J71" s="311">
        <f>IF($J$9="","",$J$11)</f>
      </c>
      <c r="K71" s="739"/>
      <c r="L71" s="740"/>
      <c r="M71" s="737"/>
      <c r="N71" s="741"/>
      <c r="O71" s="102"/>
      <c r="P71" s="210"/>
      <c r="Q71" s="7"/>
      <c r="R71" s="7"/>
      <c r="S71" s="7"/>
      <c r="T71" s="7"/>
      <c r="U71" s="7"/>
      <c r="V71" s="7"/>
      <c r="W71" s="7"/>
      <c r="X71" s="7"/>
      <c r="Y71" s="7"/>
      <c r="AA71" s="181" t="s">
        <v>172</v>
      </c>
      <c r="AB71" s="179">
        <v>60</v>
      </c>
      <c r="AC71" s="7"/>
      <c r="AD71" s="7"/>
      <c r="AE71" s="7"/>
      <c r="AG71" s="629"/>
      <c r="AH71" s="1"/>
    </row>
    <row r="72" spans="3:34" ht="18" customHeight="1">
      <c r="C72" s="312" t="str">
        <f>$C$13</f>
        <v>Fuska Radoslav</v>
      </c>
      <c r="D72" s="735"/>
      <c r="E72" s="736"/>
      <c r="F72" s="737"/>
      <c r="G72" s="738"/>
      <c r="H72" s="307" t="s">
        <v>328</v>
      </c>
      <c r="I72" s="493"/>
      <c r="J72" s="313" t="str">
        <f>$J$13</f>
        <v>Rózsár Tibor</v>
      </c>
      <c r="K72" s="739"/>
      <c r="L72" s="740"/>
      <c r="M72" s="737"/>
      <c r="N72" s="741"/>
      <c r="O72" s="102"/>
      <c r="P72" s="210"/>
      <c r="Q72" s="7"/>
      <c r="R72" s="7"/>
      <c r="S72" s="7"/>
      <c r="T72" s="7"/>
      <c r="U72" s="7"/>
      <c r="V72" s="7"/>
      <c r="W72" s="7"/>
      <c r="X72" s="7"/>
      <c r="Y72" s="7"/>
      <c r="AA72" s="181" t="s">
        <v>29</v>
      </c>
      <c r="AB72" s="179">
        <v>61</v>
      </c>
      <c r="AC72" s="7"/>
      <c r="AD72" s="7"/>
      <c r="AE72" s="7"/>
      <c r="AG72" s="1"/>
      <c r="AH72" s="1"/>
    </row>
    <row r="73" spans="3:34" ht="18" customHeight="1">
      <c r="C73" s="309">
        <f>IF($C$15="","",$C$17)</f>
      </c>
      <c r="D73" s="735"/>
      <c r="E73" s="736"/>
      <c r="F73" s="737"/>
      <c r="G73" s="738"/>
      <c r="H73" s="310" t="s">
        <v>329</v>
      </c>
      <c r="I73" s="494"/>
      <c r="J73" s="311">
        <f>IF($J$15="","",$J$17)</f>
      </c>
      <c r="K73" s="739"/>
      <c r="L73" s="740"/>
      <c r="M73" s="737"/>
      <c r="N73" s="741"/>
      <c r="O73" s="102"/>
      <c r="P73" s="210"/>
      <c r="Q73" s="7"/>
      <c r="R73" s="7"/>
      <c r="S73" s="7"/>
      <c r="T73" s="7"/>
      <c r="U73" s="7"/>
      <c r="V73" s="7"/>
      <c r="W73" s="7"/>
      <c r="X73" s="7"/>
      <c r="Y73" s="7"/>
      <c r="AA73" s="181" t="s">
        <v>173</v>
      </c>
      <c r="AB73" s="179">
        <v>62</v>
      </c>
      <c r="AC73" s="7"/>
      <c r="AD73" s="7"/>
      <c r="AE73" s="7"/>
      <c r="AG73" s="1"/>
      <c r="AH73" s="1"/>
    </row>
    <row r="74" spans="3:34" ht="18" customHeight="1">
      <c r="C74" s="312" t="str">
        <f>$C$19</f>
        <v>Babková Michaela</v>
      </c>
      <c r="D74" s="735"/>
      <c r="E74" s="736"/>
      <c r="F74" s="737"/>
      <c r="G74" s="738"/>
      <c r="H74" s="307" t="s">
        <v>328</v>
      </c>
      <c r="I74" s="493"/>
      <c r="J74" s="313" t="str">
        <f>$J$19</f>
        <v>Mazúchová Nikola</v>
      </c>
      <c r="K74" s="739"/>
      <c r="L74" s="740"/>
      <c r="M74" s="737"/>
      <c r="N74" s="741"/>
      <c r="O74" s="102"/>
      <c r="P74" s="217"/>
      <c r="Q74" s="9"/>
      <c r="R74" s="9"/>
      <c r="S74" s="9"/>
      <c r="T74" s="9"/>
      <c r="U74" s="9"/>
      <c r="V74" s="9"/>
      <c r="W74" s="9"/>
      <c r="X74" s="9"/>
      <c r="Y74" s="9"/>
      <c r="AA74" s="181" t="s">
        <v>381</v>
      </c>
      <c r="AB74" s="179">
        <v>63</v>
      </c>
      <c r="AC74" s="9"/>
      <c r="AD74" s="9"/>
      <c r="AE74" s="9"/>
      <c r="AG74" s="1"/>
      <c r="AH74" s="1"/>
    </row>
    <row r="75" spans="3:34" ht="18" customHeight="1">
      <c r="C75" s="309">
        <f>IF($C$21="","",$C$23)</f>
      </c>
      <c r="D75" s="735"/>
      <c r="E75" s="736"/>
      <c r="F75" s="737"/>
      <c r="G75" s="738"/>
      <c r="H75" s="310" t="s">
        <v>329</v>
      </c>
      <c r="I75" s="494"/>
      <c r="J75" s="311">
        <f>IF($J$21="","",$J$23)</f>
      </c>
      <c r="K75" s="739"/>
      <c r="L75" s="740"/>
      <c r="M75" s="737"/>
      <c r="N75" s="741"/>
      <c r="O75" s="102"/>
      <c r="P75" s="210"/>
      <c r="Q75" s="7"/>
      <c r="R75" s="7"/>
      <c r="S75" s="7"/>
      <c r="T75" s="7"/>
      <c r="U75" s="7"/>
      <c r="V75" s="7"/>
      <c r="W75" s="7"/>
      <c r="X75" s="7"/>
      <c r="Y75" s="7"/>
      <c r="AA75" s="181" t="s">
        <v>175</v>
      </c>
      <c r="AB75" s="179">
        <v>64</v>
      </c>
      <c r="AC75" s="7"/>
      <c r="AD75" s="7"/>
      <c r="AE75" s="7"/>
      <c r="AG75" s="1"/>
      <c r="AH75" s="1"/>
    </row>
    <row r="76" spans="3:34" ht="18" customHeight="1">
      <c r="C76" s="312" t="str">
        <f>$C$25</f>
        <v>Kaušitz Daniel</v>
      </c>
      <c r="D76" s="735"/>
      <c r="E76" s="736"/>
      <c r="F76" s="737"/>
      <c r="G76" s="738"/>
      <c r="H76" s="307" t="s">
        <v>328</v>
      </c>
      <c r="I76" s="493"/>
      <c r="J76" s="313" t="str">
        <f>$J$25</f>
        <v>Pitterová Vanda</v>
      </c>
      <c r="K76" s="739"/>
      <c r="L76" s="740"/>
      <c r="M76" s="737"/>
      <c r="N76" s="741"/>
      <c r="O76" s="102"/>
      <c r="P76" s="210"/>
      <c r="Q76" s="7"/>
      <c r="R76" s="7"/>
      <c r="S76" s="7"/>
      <c r="T76" s="7"/>
      <c r="U76" s="7"/>
      <c r="V76" s="7"/>
      <c r="W76" s="7"/>
      <c r="X76" s="7"/>
      <c r="Y76" s="7"/>
      <c r="AA76" s="181" t="s">
        <v>176</v>
      </c>
      <c r="AB76" s="179">
        <v>65</v>
      </c>
      <c r="AC76" s="7"/>
      <c r="AD76" s="7"/>
      <c r="AE76" s="7"/>
      <c r="AG76" s="1"/>
      <c r="AH76" s="1"/>
    </row>
    <row r="77" spans="3:34" ht="18" customHeight="1" thickBot="1">
      <c r="C77" s="314">
        <f>IF($C$27="","",$C$29)</f>
      </c>
      <c r="D77" s="755"/>
      <c r="E77" s="756"/>
      <c r="F77" s="757"/>
      <c r="G77" s="758"/>
      <c r="H77" s="315" t="s">
        <v>329</v>
      </c>
      <c r="I77" s="495"/>
      <c r="J77" s="316">
        <f>IF($J$27="","",$J$29)</f>
      </c>
      <c r="K77" s="759"/>
      <c r="L77" s="760"/>
      <c r="M77" s="757"/>
      <c r="N77" s="761"/>
      <c r="O77" s="102"/>
      <c r="P77" s="210"/>
      <c r="Q77" s="7"/>
      <c r="R77" s="7"/>
      <c r="S77" s="7"/>
      <c r="T77" s="7"/>
      <c r="U77" s="7"/>
      <c r="V77" s="7"/>
      <c r="W77" s="7"/>
      <c r="X77" s="7"/>
      <c r="Y77" s="7"/>
      <c r="AA77" s="382" t="s">
        <v>177</v>
      </c>
      <c r="AB77" s="179">
        <v>66</v>
      </c>
      <c r="AC77" s="7"/>
      <c r="AD77" s="7"/>
      <c r="AE77" s="7"/>
      <c r="AG77" s="1"/>
      <c r="AH77" s="1"/>
    </row>
    <row r="78" spans="3:34" ht="18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02"/>
      <c r="P78" s="210"/>
      <c r="Q78" s="7"/>
      <c r="R78" s="7"/>
      <c r="S78" s="7"/>
      <c r="T78" s="7"/>
      <c r="U78" s="7"/>
      <c r="V78" s="7"/>
      <c r="W78" s="7"/>
      <c r="X78" s="7"/>
      <c r="Y78" s="7"/>
      <c r="AA78" s="181" t="s">
        <v>178</v>
      </c>
      <c r="AB78" s="179">
        <v>67</v>
      </c>
      <c r="AC78" s="7"/>
      <c r="AD78" s="7"/>
      <c r="AE78" s="7"/>
      <c r="AG78" s="1"/>
      <c r="AH78" s="1"/>
    </row>
    <row r="79" spans="3:34" ht="18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02"/>
      <c r="P79" s="210"/>
      <c r="Q79" s="7"/>
      <c r="R79" s="7"/>
      <c r="S79" s="7"/>
      <c r="T79" s="7"/>
      <c r="U79" s="7"/>
      <c r="V79" s="7"/>
      <c r="W79" s="7"/>
      <c r="X79" s="7"/>
      <c r="Y79" s="7"/>
      <c r="AA79" s="181" t="s">
        <v>179</v>
      </c>
      <c r="AB79" s="179">
        <v>68</v>
      </c>
      <c r="AC79" s="7"/>
      <c r="AD79" s="7"/>
      <c r="AE79" s="7"/>
      <c r="AG79" s="1"/>
      <c r="AH79" s="1"/>
    </row>
    <row r="80" spans="3:34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02"/>
      <c r="P80" s="210"/>
      <c r="Q80" s="7"/>
      <c r="R80" s="7"/>
      <c r="S80" s="7"/>
      <c r="T80" s="7"/>
      <c r="U80" s="7"/>
      <c r="V80" s="7"/>
      <c r="W80" s="7"/>
      <c r="X80" s="7"/>
      <c r="Y80" s="7"/>
      <c r="AA80" s="181" t="s">
        <v>180</v>
      </c>
      <c r="AB80" s="179">
        <v>69</v>
      </c>
      <c r="AC80" s="7"/>
      <c r="AD80" s="7"/>
      <c r="AE80" s="7"/>
      <c r="AG80" s="1"/>
      <c r="AH80" s="1"/>
    </row>
    <row r="81" spans="3:34" ht="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02"/>
      <c r="P81" s="217"/>
      <c r="Q81" s="9"/>
      <c r="R81" s="9"/>
      <c r="S81" s="9"/>
      <c r="T81" s="9"/>
      <c r="U81" s="9"/>
      <c r="V81" s="9"/>
      <c r="W81" s="9"/>
      <c r="X81" s="9"/>
      <c r="Y81" s="9"/>
      <c r="AA81" s="181" t="s">
        <v>181</v>
      </c>
      <c r="AB81" s="179">
        <v>70</v>
      </c>
      <c r="AC81" s="9"/>
      <c r="AD81" s="9"/>
      <c r="AE81" s="9"/>
      <c r="AG81" s="1"/>
      <c r="AH81" s="1"/>
    </row>
    <row r="82" spans="3:34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02"/>
      <c r="P82" s="210"/>
      <c r="Q82" s="7"/>
      <c r="R82" s="7"/>
      <c r="S82" s="7"/>
      <c r="T82" s="7"/>
      <c r="U82" s="7"/>
      <c r="V82" s="7"/>
      <c r="W82" s="7"/>
      <c r="X82" s="7"/>
      <c r="Y82" s="7"/>
      <c r="AA82" s="181" t="s">
        <v>382</v>
      </c>
      <c r="AB82" s="179">
        <v>71</v>
      </c>
      <c r="AC82" s="7"/>
      <c r="AD82" s="7"/>
      <c r="AE82" s="7"/>
      <c r="AG82" s="1"/>
      <c r="AH82" s="1"/>
    </row>
    <row r="83" spans="3:34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02"/>
      <c r="P83" s="210"/>
      <c r="Q83" s="7"/>
      <c r="R83" s="7"/>
      <c r="S83" s="7"/>
      <c r="T83" s="7"/>
      <c r="U83" s="7"/>
      <c r="V83" s="7"/>
      <c r="W83" s="7"/>
      <c r="X83" s="7"/>
      <c r="Y83" s="7"/>
      <c r="AA83" s="181" t="s">
        <v>383</v>
      </c>
      <c r="AB83" s="179">
        <v>72</v>
      </c>
      <c r="AC83" s="7"/>
      <c r="AD83" s="7"/>
      <c r="AE83" s="7"/>
      <c r="AG83" s="1"/>
      <c r="AH83" s="1"/>
    </row>
    <row r="84" spans="3:34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02"/>
      <c r="P84" s="210"/>
      <c r="Q84" s="7"/>
      <c r="R84" s="7"/>
      <c r="S84" s="7"/>
      <c r="T84" s="7"/>
      <c r="U84" s="7"/>
      <c r="V84" s="7"/>
      <c r="W84" s="7"/>
      <c r="X84" s="7"/>
      <c r="Y84" s="7"/>
      <c r="AA84" s="181" t="s">
        <v>182</v>
      </c>
      <c r="AB84" s="179">
        <v>73</v>
      </c>
      <c r="AC84" s="7"/>
      <c r="AD84" s="7"/>
      <c r="AE84" s="7"/>
      <c r="AG84" s="1"/>
      <c r="AH84" s="1"/>
    </row>
    <row r="85" spans="3:34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02"/>
      <c r="P85" s="210"/>
      <c r="Q85" s="7"/>
      <c r="R85" s="7"/>
      <c r="S85" s="7"/>
      <c r="T85" s="7"/>
      <c r="U85" s="7"/>
      <c r="V85" s="7"/>
      <c r="W85" s="7"/>
      <c r="X85" s="7"/>
      <c r="Y85" s="7"/>
      <c r="AA85" s="383" t="s">
        <v>183</v>
      </c>
      <c r="AB85" s="179">
        <v>74</v>
      </c>
      <c r="AC85" s="7"/>
      <c r="AD85" s="7"/>
      <c r="AE85" s="7"/>
      <c r="AG85" s="1"/>
      <c r="AH85" s="1"/>
    </row>
    <row r="86" spans="3:34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02"/>
      <c r="P86" s="210"/>
      <c r="Q86" s="7"/>
      <c r="R86" s="7"/>
      <c r="S86" s="7"/>
      <c r="T86" s="7"/>
      <c r="U86" s="7"/>
      <c r="V86" s="7"/>
      <c r="W86" s="7"/>
      <c r="X86" s="7"/>
      <c r="Y86" s="7"/>
      <c r="AA86" s="181" t="s">
        <v>384</v>
      </c>
      <c r="AB86" s="179">
        <v>75</v>
      </c>
      <c r="AC86" s="7"/>
      <c r="AD86" s="7"/>
      <c r="AE86" s="7"/>
      <c r="AG86" s="1"/>
      <c r="AH86" s="1"/>
    </row>
    <row r="87" spans="3:34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02"/>
      <c r="P87" s="210"/>
      <c r="Q87" s="7"/>
      <c r="R87" s="7"/>
      <c r="S87" s="7"/>
      <c r="T87" s="7"/>
      <c r="U87" s="7"/>
      <c r="V87" s="7"/>
      <c r="W87" s="7"/>
      <c r="X87" s="7"/>
      <c r="Y87" s="7"/>
      <c r="AA87" s="181" t="s">
        <v>184</v>
      </c>
      <c r="AB87" s="179">
        <v>76</v>
      </c>
      <c r="AC87" s="7"/>
      <c r="AD87" s="7"/>
      <c r="AE87" s="7"/>
      <c r="AG87" s="1"/>
      <c r="AH87" s="1"/>
    </row>
    <row r="88" spans="3:34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02"/>
      <c r="P88" s="210"/>
      <c r="Q88" s="7"/>
      <c r="R88" s="7"/>
      <c r="S88" s="7"/>
      <c r="T88" s="7"/>
      <c r="U88" s="7"/>
      <c r="V88" s="7"/>
      <c r="W88" s="7"/>
      <c r="X88" s="7"/>
      <c r="Y88" s="7"/>
      <c r="AA88" s="181" t="s">
        <v>185</v>
      </c>
      <c r="AB88" s="179">
        <v>77</v>
      </c>
      <c r="AC88" s="7"/>
      <c r="AD88" s="7"/>
      <c r="AE88" s="7"/>
      <c r="AG88" s="1"/>
      <c r="AH88" s="1"/>
    </row>
    <row r="89" spans="3:34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02"/>
      <c r="P89" s="210"/>
      <c r="Q89" s="7"/>
      <c r="R89" s="7"/>
      <c r="S89" s="7"/>
      <c r="T89" s="7"/>
      <c r="U89" s="7"/>
      <c r="V89" s="7"/>
      <c r="W89" s="7"/>
      <c r="X89" s="7"/>
      <c r="Y89" s="7"/>
      <c r="AA89" s="181" t="s">
        <v>186</v>
      </c>
      <c r="AB89" s="179">
        <v>78</v>
      </c>
      <c r="AC89" s="7"/>
      <c r="AD89" s="7"/>
      <c r="AE89" s="7"/>
      <c r="AG89" s="1"/>
      <c r="AH89" s="1"/>
    </row>
    <row r="90" spans="3:34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02"/>
      <c r="P90" s="210"/>
      <c r="Q90" s="7"/>
      <c r="R90" s="7"/>
      <c r="S90" s="7"/>
      <c r="T90" s="7"/>
      <c r="U90" s="7"/>
      <c r="V90" s="7"/>
      <c r="W90" s="7"/>
      <c r="X90" s="7"/>
      <c r="Y90" s="7"/>
      <c r="AA90" s="384" t="s">
        <v>187</v>
      </c>
      <c r="AB90" s="179">
        <v>79</v>
      </c>
      <c r="AC90" s="7"/>
      <c r="AD90" s="7"/>
      <c r="AE90" s="7"/>
      <c r="AG90" s="1"/>
      <c r="AH90" s="1"/>
    </row>
    <row r="91" spans="3:34" ht="20.25" customHeight="1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02"/>
      <c r="P91" s="210"/>
      <c r="Q91" s="7"/>
      <c r="R91" s="7"/>
      <c r="S91" s="7"/>
      <c r="T91" s="7"/>
      <c r="U91" s="7"/>
      <c r="V91" s="7"/>
      <c r="W91" s="7"/>
      <c r="X91" s="7"/>
      <c r="Y91" s="7"/>
      <c r="AA91" s="384" t="s">
        <v>385</v>
      </c>
      <c r="AB91" s="179">
        <v>80</v>
      </c>
      <c r="AC91" s="7"/>
      <c r="AD91" s="7"/>
      <c r="AE91" s="7"/>
      <c r="AG91" s="1"/>
      <c r="AH91" s="1"/>
    </row>
    <row r="92" spans="3:34" ht="19.5" customHeigh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02"/>
      <c r="P92" s="210"/>
      <c r="Q92" s="7"/>
      <c r="R92" s="7"/>
      <c r="S92" s="7"/>
      <c r="T92" s="7"/>
      <c r="U92" s="7"/>
      <c r="V92" s="7"/>
      <c r="W92" s="7"/>
      <c r="X92" s="7"/>
      <c r="Y92" s="7"/>
      <c r="AA92" s="384" t="s">
        <v>188</v>
      </c>
      <c r="AB92" s="179">
        <v>81</v>
      </c>
      <c r="AC92" s="7"/>
      <c r="AD92" s="7"/>
      <c r="AE92" s="7"/>
      <c r="AG92" s="1"/>
      <c r="AH92" s="1"/>
    </row>
    <row r="93" spans="3:34" ht="19.5" customHeigh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02"/>
      <c r="P93" s="217"/>
      <c r="Q93" s="9"/>
      <c r="R93" s="9"/>
      <c r="S93" s="9"/>
      <c r="T93" s="9"/>
      <c r="U93" s="9"/>
      <c r="V93" s="9"/>
      <c r="W93" s="9"/>
      <c r="X93" s="9"/>
      <c r="Y93" s="9"/>
      <c r="AA93" s="181" t="s">
        <v>189</v>
      </c>
      <c r="AB93" s="179">
        <v>82</v>
      </c>
      <c r="AC93" s="9"/>
      <c r="AD93" s="9"/>
      <c r="AE93" s="9"/>
      <c r="AG93" s="1"/>
      <c r="AH93" s="1"/>
    </row>
    <row r="94" spans="3:34" ht="19.5" customHeight="1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02"/>
      <c r="P94" s="210"/>
      <c r="Q94" s="77"/>
      <c r="R94" s="77"/>
      <c r="S94" s="77"/>
      <c r="T94" s="77"/>
      <c r="U94" s="77"/>
      <c r="V94" s="77"/>
      <c r="W94" s="77"/>
      <c r="X94" s="77"/>
      <c r="Y94" s="77"/>
      <c r="AA94" s="384" t="s">
        <v>386</v>
      </c>
      <c r="AB94" s="179">
        <v>83</v>
      </c>
      <c r="AC94" s="77"/>
      <c r="AD94" s="77"/>
      <c r="AE94" s="77"/>
      <c r="AG94" s="1"/>
      <c r="AH94" s="1"/>
    </row>
    <row r="95" spans="3:34" ht="19.5" customHeight="1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02"/>
      <c r="P95" s="218"/>
      <c r="Q95" s="78"/>
      <c r="R95" s="78"/>
      <c r="S95" s="78"/>
      <c r="T95" s="78"/>
      <c r="U95" s="78"/>
      <c r="V95" s="78"/>
      <c r="W95" s="78"/>
      <c r="X95" s="78"/>
      <c r="Y95" s="78"/>
      <c r="AA95" s="384" t="s">
        <v>387</v>
      </c>
      <c r="AB95" s="179">
        <v>84</v>
      </c>
      <c r="AC95" s="78"/>
      <c r="AD95" s="78"/>
      <c r="AE95" s="78"/>
      <c r="AG95" s="1"/>
      <c r="AH95" s="1"/>
    </row>
    <row r="96" spans="3:34" ht="19.5" customHeight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02"/>
      <c r="P96" s="210"/>
      <c r="Q96" s="77"/>
      <c r="R96" s="77"/>
      <c r="S96" s="77"/>
      <c r="T96" s="77"/>
      <c r="U96" s="77"/>
      <c r="V96" s="77"/>
      <c r="W96" s="77"/>
      <c r="X96" s="77"/>
      <c r="Y96" s="77"/>
      <c r="AA96" s="384" t="s">
        <v>190</v>
      </c>
      <c r="AB96" s="179">
        <v>85</v>
      </c>
      <c r="AC96" s="77"/>
      <c r="AD96" s="77"/>
      <c r="AE96" s="77"/>
      <c r="AG96" s="1"/>
      <c r="AH96" s="1"/>
    </row>
    <row r="97" spans="3:34" ht="19.5" customHeight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02"/>
      <c r="P97" s="217"/>
      <c r="Q97" s="9"/>
      <c r="R97" s="9"/>
      <c r="S97" s="9"/>
      <c r="T97" s="9"/>
      <c r="U97" s="9"/>
      <c r="V97" s="9"/>
      <c r="W97" s="9"/>
      <c r="X97" s="9"/>
      <c r="Y97" s="9"/>
      <c r="AA97" s="181" t="s">
        <v>388</v>
      </c>
      <c r="AB97" s="179">
        <v>86</v>
      </c>
      <c r="AC97" s="9"/>
      <c r="AD97" s="9"/>
      <c r="AE97" s="9"/>
      <c r="AG97" s="1"/>
      <c r="AH97" s="1"/>
    </row>
    <row r="98" spans="3:34" ht="19.5" customHeight="1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02"/>
      <c r="P98" s="145"/>
      <c r="Q98" s="13"/>
      <c r="R98" s="13"/>
      <c r="S98" s="13"/>
      <c r="T98" s="13"/>
      <c r="U98" s="13"/>
      <c r="V98" s="13"/>
      <c r="W98" s="13"/>
      <c r="X98" s="13"/>
      <c r="Y98" s="13"/>
      <c r="AA98" s="181" t="s">
        <v>191</v>
      </c>
      <c r="AB98" s="179">
        <v>87</v>
      </c>
      <c r="AC98" s="13"/>
      <c r="AD98" s="13"/>
      <c r="AE98" s="13"/>
      <c r="AG98" s="1"/>
      <c r="AH98" s="1"/>
    </row>
    <row r="99" spans="3:34" ht="19.5" customHeight="1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02"/>
      <c r="P99" s="145"/>
      <c r="Q99" s="13"/>
      <c r="R99" s="13"/>
      <c r="S99" s="13"/>
      <c r="T99" s="13"/>
      <c r="U99" s="13"/>
      <c r="V99" s="13"/>
      <c r="W99" s="13"/>
      <c r="X99" s="13"/>
      <c r="Y99" s="13"/>
      <c r="AA99" s="181" t="s">
        <v>192</v>
      </c>
      <c r="AB99" s="179">
        <v>88</v>
      </c>
      <c r="AC99" s="13"/>
      <c r="AD99" s="13"/>
      <c r="AE99" s="13"/>
      <c r="AG99" s="1"/>
      <c r="AH99" s="1"/>
    </row>
    <row r="100" spans="3:34" ht="19.5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02"/>
      <c r="P100" s="145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81" t="s">
        <v>193</v>
      </c>
      <c r="AB100" s="179">
        <v>89</v>
      </c>
      <c r="AC100" s="13"/>
      <c r="AD100" s="13"/>
      <c r="AE100" s="13"/>
      <c r="AG100" s="1"/>
      <c r="AH100" s="1"/>
    </row>
    <row r="101" spans="3:34" ht="19.5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02"/>
      <c r="P101" s="145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81" t="s">
        <v>194</v>
      </c>
      <c r="AB101" s="179">
        <v>90</v>
      </c>
      <c r="AC101" s="13"/>
      <c r="AD101" s="13"/>
      <c r="AE101" s="13"/>
      <c r="AG101" s="1"/>
      <c r="AH101" s="1"/>
    </row>
    <row r="102" spans="3:34" ht="19.5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02"/>
      <c r="P102" s="145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81" t="s">
        <v>195</v>
      </c>
      <c r="AB102" s="179">
        <v>91</v>
      </c>
      <c r="AC102" s="13"/>
      <c r="AD102" s="13"/>
      <c r="AE102" s="13"/>
      <c r="AG102" s="1"/>
      <c r="AH102" s="1"/>
    </row>
    <row r="103" spans="3:34" ht="19.5" customHeight="1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02"/>
      <c r="P103" s="219"/>
      <c r="Q103" s="220"/>
      <c r="R103" s="221" t="s">
        <v>209</v>
      </c>
      <c r="S103" s="222"/>
      <c r="T103" s="13"/>
      <c r="U103" s="13"/>
      <c r="V103" s="13"/>
      <c r="W103" s="13"/>
      <c r="X103" s="13"/>
      <c r="Y103" s="13"/>
      <c r="Z103" s="13"/>
      <c r="AA103" s="181" t="s">
        <v>196</v>
      </c>
      <c r="AB103" s="179">
        <v>92</v>
      </c>
      <c r="AC103" s="13"/>
      <c r="AD103" s="13"/>
      <c r="AE103" s="13"/>
      <c r="AG103" s="1"/>
      <c r="AH103" s="1"/>
    </row>
    <row r="104" spans="3:34" ht="19.5" customHeight="1" thickBot="1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02"/>
      <c r="P104" s="219"/>
      <c r="Q104" s="223"/>
      <c r="R104" s="179"/>
      <c r="S104" s="179"/>
      <c r="T104" s="13"/>
      <c r="U104" s="13"/>
      <c r="V104" s="13"/>
      <c r="W104" s="13"/>
      <c r="X104" s="13"/>
      <c r="Y104" s="13"/>
      <c r="Z104" s="13"/>
      <c r="AA104" s="181" t="s">
        <v>197</v>
      </c>
      <c r="AB104" s="179">
        <v>93</v>
      </c>
      <c r="AC104" s="13"/>
      <c r="AD104" s="13"/>
      <c r="AE104" s="13"/>
      <c r="AG104" s="1"/>
      <c r="AH104" s="1"/>
    </row>
    <row r="105" spans="3:34" ht="19.5" customHeight="1" thickBot="1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02"/>
      <c r="P105" s="219"/>
      <c r="Q105" s="224" t="s">
        <v>395</v>
      </c>
      <c r="R105" s="460" t="s">
        <v>396</v>
      </c>
      <c r="S105" s="224" t="s">
        <v>397</v>
      </c>
      <c r="T105" s="13"/>
      <c r="U105" s="226" t="s">
        <v>210</v>
      </c>
      <c r="V105" s="227" t="s">
        <v>211</v>
      </c>
      <c r="W105" s="228" t="s">
        <v>212</v>
      </c>
      <c r="X105" s="13"/>
      <c r="Y105" s="13"/>
      <c r="Z105" s="13"/>
      <c r="AA105" s="181" t="s">
        <v>198</v>
      </c>
      <c r="AB105" s="179">
        <v>94</v>
      </c>
      <c r="AC105" s="13"/>
      <c r="AD105" s="13"/>
      <c r="AE105" s="13"/>
      <c r="AG105" s="1"/>
      <c r="AH105" s="1"/>
    </row>
    <row r="106" spans="3:34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02"/>
      <c r="P106" s="219">
        <v>1</v>
      </c>
      <c r="Q106" s="229"/>
      <c r="R106" s="456"/>
      <c r="S106" s="230"/>
      <c r="T106" s="13"/>
      <c r="U106" s="231" t="s">
        <v>214</v>
      </c>
      <c r="V106" s="232" t="s">
        <v>214</v>
      </c>
      <c r="W106" s="186" t="str">
        <f>TRIM(V106)</f>
        <v>Bednárová Patrícia</v>
      </c>
      <c r="X106" s="13"/>
      <c r="Y106" s="13"/>
      <c r="Z106" s="13"/>
      <c r="AA106" s="181" t="s">
        <v>389</v>
      </c>
      <c r="AB106" s="179">
        <v>95</v>
      </c>
      <c r="AC106" s="13"/>
      <c r="AD106" s="13"/>
      <c r="AE106" s="13"/>
      <c r="AG106" s="1"/>
      <c r="AH106" s="1"/>
    </row>
    <row r="107" spans="3:34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02"/>
      <c r="P107" s="219">
        <v>2</v>
      </c>
      <c r="Q107" s="457" t="s">
        <v>213</v>
      </c>
      <c r="R107" s="461" t="s">
        <v>219</v>
      </c>
      <c r="S107" s="458" t="s">
        <v>214</v>
      </c>
      <c r="T107" s="13"/>
      <c r="U107" s="231" t="s">
        <v>216</v>
      </c>
      <c r="V107" s="232" t="s">
        <v>216</v>
      </c>
      <c r="W107" s="186" t="str">
        <f aca="true" t="shared" si="0" ref="W107:W125">TRIM(V107)</f>
        <v>Bednárova Žaneta</v>
      </c>
      <c r="X107" s="13"/>
      <c r="Y107" s="13"/>
      <c r="Z107" s="13"/>
      <c r="AA107" s="181" t="s">
        <v>199</v>
      </c>
      <c r="AB107" s="179">
        <v>96</v>
      </c>
      <c r="AC107" s="13"/>
      <c r="AD107" s="13"/>
      <c r="AE107" s="13"/>
      <c r="AG107" s="1"/>
      <c r="AH107" s="1"/>
    </row>
    <row r="108" spans="3:34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02"/>
      <c r="P108" s="219">
        <v>3</v>
      </c>
      <c r="Q108" s="229" t="s">
        <v>215</v>
      </c>
      <c r="R108" s="456" t="s">
        <v>449</v>
      </c>
      <c r="S108" s="230" t="s">
        <v>216</v>
      </c>
      <c r="T108" s="13"/>
      <c r="U108" s="231" t="s">
        <v>218</v>
      </c>
      <c r="V108" s="232" t="s">
        <v>218</v>
      </c>
      <c r="W108" s="186" t="str">
        <f t="shared" si="0"/>
        <v>Benická Anna</v>
      </c>
      <c r="X108" s="13"/>
      <c r="Y108" s="13"/>
      <c r="Z108" s="13"/>
      <c r="AA108" s="181" t="s">
        <v>200</v>
      </c>
      <c r="AB108" s="179">
        <v>97</v>
      </c>
      <c r="AC108" s="13"/>
      <c r="AD108" s="13"/>
      <c r="AE108" s="13"/>
      <c r="AG108" s="1"/>
      <c r="AH108" s="1"/>
    </row>
    <row r="109" spans="3:34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02"/>
      <c r="P109" s="219">
        <v>4</v>
      </c>
      <c r="Q109" s="229" t="s">
        <v>459</v>
      </c>
      <c r="R109" s="456" t="s">
        <v>217</v>
      </c>
      <c r="S109" s="230" t="s">
        <v>218</v>
      </c>
      <c r="T109" s="13"/>
      <c r="U109" s="231" t="s">
        <v>221</v>
      </c>
      <c r="V109" s="232" t="s">
        <v>220</v>
      </c>
      <c r="W109" s="186" t="str">
        <f t="shared" si="0"/>
        <v>Benický Marián ml.</v>
      </c>
      <c r="X109" s="13"/>
      <c r="Y109" s="13"/>
      <c r="Z109" s="13"/>
      <c r="AA109" s="181" t="s">
        <v>201</v>
      </c>
      <c r="AB109" s="179">
        <v>98</v>
      </c>
      <c r="AC109" s="13"/>
      <c r="AD109" s="13"/>
      <c r="AE109" s="13"/>
      <c r="AG109" s="1"/>
      <c r="AH109" s="1"/>
    </row>
    <row r="110" spans="3:34" ht="18" customHeight="1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02"/>
      <c r="P110" s="219">
        <v>5</v>
      </c>
      <c r="Q110" s="229" t="s">
        <v>460</v>
      </c>
      <c r="R110" s="456" t="s">
        <v>222</v>
      </c>
      <c r="S110" s="230" t="s">
        <v>463</v>
      </c>
      <c r="T110" s="13"/>
      <c r="U110" s="231" t="s">
        <v>223</v>
      </c>
      <c r="V110" s="232" t="s">
        <v>223</v>
      </c>
      <c r="W110" s="186" t="str">
        <f t="shared" si="0"/>
        <v>Dzurek Dominik</v>
      </c>
      <c r="X110" s="13"/>
      <c r="Y110" s="13"/>
      <c r="Z110" s="13"/>
      <c r="AA110" s="181" t="s">
        <v>202</v>
      </c>
      <c r="AB110" s="179">
        <v>99</v>
      </c>
      <c r="AC110" s="13"/>
      <c r="AD110" s="13"/>
      <c r="AE110" s="13"/>
      <c r="AG110" s="1"/>
      <c r="AH110" s="1"/>
    </row>
    <row r="111" spans="3:34" ht="18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02"/>
      <c r="P111" s="219">
        <v>6</v>
      </c>
      <c r="Q111" s="229" t="s">
        <v>224</v>
      </c>
      <c r="R111" s="233" t="s">
        <v>225</v>
      </c>
      <c r="S111" s="230" t="s">
        <v>223</v>
      </c>
      <c r="T111" s="13"/>
      <c r="U111" s="231" t="s">
        <v>226</v>
      </c>
      <c r="V111" s="232" t="s">
        <v>226</v>
      </c>
      <c r="W111" s="186" t="str">
        <f t="shared" si="0"/>
        <v>Janík Michal</v>
      </c>
      <c r="X111" s="13"/>
      <c r="Y111" s="13"/>
      <c r="Z111" s="13"/>
      <c r="AA111" s="181" t="s">
        <v>203</v>
      </c>
      <c r="AB111" s="179">
        <v>100</v>
      </c>
      <c r="AC111" s="13"/>
      <c r="AD111" s="13"/>
      <c r="AE111" s="13"/>
      <c r="AG111" s="1"/>
      <c r="AH111" s="1"/>
    </row>
    <row r="112" spans="3:34" ht="18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02"/>
      <c r="P112" s="219">
        <v>7</v>
      </c>
      <c r="Q112" s="229" t="s">
        <v>461</v>
      </c>
      <c r="R112" s="233" t="s">
        <v>227</v>
      </c>
      <c r="S112" s="230" t="s">
        <v>226</v>
      </c>
      <c r="T112" s="13"/>
      <c r="U112" s="231" t="s">
        <v>228</v>
      </c>
      <c r="V112" s="232" t="s">
        <v>228</v>
      </c>
      <c r="W112" s="186" t="str">
        <f t="shared" si="0"/>
        <v>Ješšová Natália</v>
      </c>
      <c r="X112" s="13"/>
      <c r="Y112" s="13"/>
      <c r="Z112" s="13"/>
      <c r="AA112" s="181" t="s">
        <v>390</v>
      </c>
      <c r="AB112" s="179">
        <v>101</v>
      </c>
      <c r="AC112" s="13"/>
      <c r="AD112" s="13"/>
      <c r="AE112" s="13"/>
      <c r="AG112" s="1"/>
      <c r="AH112" s="1"/>
    </row>
    <row r="113" spans="3:34" ht="18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02"/>
      <c r="P113" s="219">
        <v>8</v>
      </c>
      <c r="Q113" s="229" t="s">
        <v>462</v>
      </c>
      <c r="R113" s="233" t="s">
        <v>229</v>
      </c>
      <c r="S113" s="230" t="s">
        <v>228</v>
      </c>
      <c r="T113" s="13"/>
      <c r="U113" s="231" t="s">
        <v>230</v>
      </c>
      <c r="V113" s="232" t="s">
        <v>230</v>
      </c>
      <c r="W113" s="186" t="str">
        <f t="shared" si="0"/>
        <v>Kuráň Erik</v>
      </c>
      <c r="X113" s="13"/>
      <c r="Y113" s="13"/>
      <c r="Z113" s="13"/>
      <c r="AA113" s="181" t="s">
        <v>204</v>
      </c>
      <c r="AB113" s="179">
        <v>102</v>
      </c>
      <c r="AC113" s="13"/>
      <c r="AD113" s="13"/>
      <c r="AE113" s="13"/>
      <c r="AG113" s="1"/>
      <c r="AH113" s="1"/>
    </row>
    <row r="114" spans="3:34" ht="18" customHeight="1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02"/>
      <c r="P114" s="219">
        <v>9</v>
      </c>
      <c r="Q114" s="229" t="s">
        <v>222</v>
      </c>
      <c r="R114" s="229"/>
      <c r="S114" s="230" t="s">
        <v>230</v>
      </c>
      <c r="T114" s="13"/>
      <c r="U114" s="231" t="s">
        <v>231</v>
      </c>
      <c r="V114" s="232" t="s">
        <v>231</v>
      </c>
      <c r="W114" s="186" t="str">
        <f t="shared" si="0"/>
        <v>Lepáček Lukáš</v>
      </c>
      <c r="X114" s="13"/>
      <c r="Y114" s="13"/>
      <c r="Z114" s="13"/>
      <c r="AA114" s="181" t="s">
        <v>391</v>
      </c>
      <c r="AB114" s="179">
        <v>103</v>
      </c>
      <c r="AC114" s="13"/>
      <c r="AD114" s="13"/>
      <c r="AE114" s="13"/>
      <c r="AG114" s="1"/>
      <c r="AH114" s="1"/>
    </row>
    <row r="115" spans="3:34" ht="18" customHeight="1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02"/>
      <c r="P115" s="219">
        <v>10</v>
      </c>
      <c r="Q115" s="229" t="s">
        <v>225</v>
      </c>
      <c r="R115" s="234"/>
      <c r="S115" s="229" t="s">
        <v>231</v>
      </c>
      <c r="T115" s="13"/>
      <c r="U115" s="231" t="s">
        <v>232</v>
      </c>
      <c r="V115" s="232" t="s">
        <v>232</v>
      </c>
      <c r="W115" s="186" t="str">
        <f t="shared" si="0"/>
        <v>Liss Maroš</v>
      </c>
      <c r="X115" s="13"/>
      <c r="Y115" s="13"/>
      <c r="Z115" s="13"/>
      <c r="AA115" s="181" t="s">
        <v>205</v>
      </c>
      <c r="AB115" s="179">
        <v>104</v>
      </c>
      <c r="AC115" s="13"/>
      <c r="AD115" s="13"/>
      <c r="AE115" s="13"/>
      <c r="AG115" s="1"/>
      <c r="AH115" s="1"/>
    </row>
    <row r="116" spans="3:34" ht="18" customHeight="1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02"/>
      <c r="P116" s="219">
        <v>11</v>
      </c>
      <c r="Q116" s="229" t="s">
        <v>227</v>
      </c>
      <c r="R116" s="234"/>
      <c r="S116" s="229" t="s">
        <v>232</v>
      </c>
      <c r="T116" s="13"/>
      <c r="U116" s="231" t="s">
        <v>233</v>
      </c>
      <c r="V116" s="232" t="s">
        <v>233</v>
      </c>
      <c r="W116" s="186" t="str">
        <f t="shared" si="0"/>
        <v>Macura Erik</v>
      </c>
      <c r="X116" s="13"/>
      <c r="Y116" s="13"/>
      <c r="Z116" s="13"/>
      <c r="AA116" s="181" t="s">
        <v>206</v>
      </c>
      <c r="AB116" s="179">
        <v>105</v>
      </c>
      <c r="AC116" s="13"/>
      <c r="AD116" s="13"/>
      <c r="AE116" s="13"/>
      <c r="AG116" s="1"/>
      <c r="AH116" s="1"/>
    </row>
    <row r="117" spans="3:34" ht="18" customHeight="1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02"/>
      <c r="P117" s="219">
        <v>12</v>
      </c>
      <c r="Q117" s="230" t="s">
        <v>229</v>
      </c>
      <c r="R117" s="234"/>
      <c r="S117" s="229" t="s">
        <v>233</v>
      </c>
      <c r="T117" s="13"/>
      <c r="U117" s="231" t="s">
        <v>234</v>
      </c>
      <c r="V117" s="232" t="s">
        <v>234</v>
      </c>
      <c r="W117" s="186" t="str">
        <f t="shared" si="0"/>
        <v>Zembjak Dominik</v>
      </c>
      <c r="X117" s="13"/>
      <c r="Y117" s="13"/>
      <c r="Z117" s="13"/>
      <c r="AA117" s="181" t="s">
        <v>392</v>
      </c>
      <c r="AB117" s="179">
        <v>106</v>
      </c>
      <c r="AC117" s="13"/>
      <c r="AD117" s="13"/>
      <c r="AE117" s="13"/>
      <c r="AG117" s="1"/>
      <c r="AH117" s="1"/>
    </row>
    <row r="118" spans="3:34" ht="18" customHeight="1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02"/>
      <c r="P118" s="219">
        <v>13</v>
      </c>
      <c r="Q118" s="235"/>
      <c r="R118" s="234"/>
      <c r="S118" s="229" t="s">
        <v>234</v>
      </c>
      <c r="T118" s="13"/>
      <c r="U118" s="231" t="s">
        <v>222</v>
      </c>
      <c r="V118" s="232" t="s">
        <v>222</v>
      </c>
      <c r="W118" s="186" t="str">
        <f t="shared" si="0"/>
        <v>1 - nový hráč</v>
      </c>
      <c r="X118" s="13"/>
      <c r="Y118" s="13"/>
      <c r="Z118" s="13"/>
      <c r="AA118" s="181" t="s">
        <v>207</v>
      </c>
      <c r="AB118" s="179">
        <v>107</v>
      </c>
      <c r="AC118" s="13"/>
      <c r="AD118" s="13"/>
      <c r="AE118" s="13"/>
      <c r="AG118" s="1"/>
      <c r="AH118" s="1"/>
    </row>
    <row r="119" spans="3:34" ht="18" customHeight="1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02"/>
      <c r="P119" s="219">
        <v>14</v>
      </c>
      <c r="Q119" s="235"/>
      <c r="R119" s="234"/>
      <c r="S119" s="233" t="s">
        <v>222</v>
      </c>
      <c r="T119" s="13"/>
      <c r="U119" s="231" t="s">
        <v>225</v>
      </c>
      <c r="V119" s="232" t="s">
        <v>225</v>
      </c>
      <c r="W119" s="186" t="str">
        <f t="shared" si="0"/>
        <v>2 - nový hráč</v>
      </c>
      <c r="X119" s="13"/>
      <c r="Y119" s="13"/>
      <c r="Z119" s="13"/>
      <c r="AA119" s="181" t="s">
        <v>393</v>
      </c>
      <c r="AB119" s="179">
        <v>108</v>
      </c>
      <c r="AC119" s="13"/>
      <c r="AD119" s="13"/>
      <c r="AE119" s="13"/>
      <c r="AG119" s="1"/>
      <c r="AH119" s="1"/>
    </row>
    <row r="120" spans="3:34" ht="18" customHeight="1" thickBot="1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02"/>
      <c r="P120" s="219">
        <v>15</v>
      </c>
      <c r="Q120" s="235"/>
      <c r="R120" s="234"/>
      <c r="S120" s="233" t="s">
        <v>225</v>
      </c>
      <c r="T120" s="13"/>
      <c r="U120" s="231" t="s">
        <v>227</v>
      </c>
      <c r="V120" s="232" t="s">
        <v>227</v>
      </c>
      <c r="W120" s="186" t="str">
        <f t="shared" si="0"/>
        <v>3 - nový hráč</v>
      </c>
      <c r="X120" s="13"/>
      <c r="Y120" s="13"/>
      <c r="Z120" s="13"/>
      <c r="AA120" s="385" t="s">
        <v>208</v>
      </c>
      <c r="AB120" s="179">
        <v>109</v>
      </c>
      <c r="AC120" s="13"/>
      <c r="AD120" s="13"/>
      <c r="AE120" s="13"/>
      <c r="AG120" s="1"/>
      <c r="AH120" s="1"/>
    </row>
    <row r="121" spans="3:34" ht="18" customHeight="1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02"/>
      <c r="P121" s="219">
        <v>16</v>
      </c>
      <c r="Q121" s="236"/>
      <c r="R121" s="196"/>
      <c r="S121" s="233" t="s">
        <v>227</v>
      </c>
      <c r="T121" s="13"/>
      <c r="U121" s="231" t="s">
        <v>229</v>
      </c>
      <c r="V121" s="232" t="s">
        <v>229</v>
      </c>
      <c r="W121" s="186" t="str">
        <f t="shared" si="0"/>
        <v>4 - nový hráč</v>
      </c>
      <c r="X121" s="13"/>
      <c r="Y121" s="13"/>
      <c r="Z121" s="13"/>
      <c r="AA121" s="13"/>
      <c r="AB121" s="13"/>
      <c r="AC121" s="13"/>
      <c r="AD121" s="13"/>
      <c r="AE121" s="13"/>
      <c r="AG121" s="1"/>
      <c r="AH121" s="1"/>
    </row>
    <row r="122" spans="3:34" ht="18" customHeight="1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02"/>
      <c r="P122" s="219">
        <v>17</v>
      </c>
      <c r="Q122" s="237"/>
      <c r="R122" s="207"/>
      <c r="S122" s="233" t="s">
        <v>229</v>
      </c>
      <c r="T122" s="13"/>
      <c r="U122" s="231" t="s">
        <v>235</v>
      </c>
      <c r="V122" s="232"/>
      <c r="W122" s="186">
        <f t="shared" si="0"/>
      </c>
      <c r="X122" s="13"/>
      <c r="Y122" s="13"/>
      <c r="Z122" s="13"/>
      <c r="AA122" s="13"/>
      <c r="AB122" s="13"/>
      <c r="AC122" s="13"/>
      <c r="AD122" s="13"/>
      <c r="AE122" s="13"/>
      <c r="AG122" s="1"/>
      <c r="AH122" s="1"/>
    </row>
    <row r="123" spans="3:34" ht="18" customHeight="1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02"/>
      <c r="P123" s="219">
        <v>18</v>
      </c>
      <c r="Q123" s="236"/>
      <c r="R123" s="196"/>
      <c r="S123" s="233"/>
      <c r="T123" s="13"/>
      <c r="U123" s="231" t="s">
        <v>235</v>
      </c>
      <c r="V123" s="232"/>
      <c r="W123" s="186">
        <f t="shared" si="0"/>
      </c>
      <c r="X123" s="13"/>
      <c r="Y123" s="13"/>
      <c r="Z123" s="13"/>
      <c r="AA123" s="13"/>
      <c r="AB123" s="13"/>
      <c r="AC123" s="13"/>
      <c r="AD123" s="13"/>
      <c r="AE123" s="13"/>
      <c r="AG123" s="1"/>
      <c r="AH123" s="1"/>
    </row>
    <row r="124" spans="3:34" ht="18" customHeight="1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02"/>
      <c r="P124" s="219">
        <v>19</v>
      </c>
      <c r="Q124" s="237"/>
      <c r="R124" s="233"/>
      <c r="S124" s="233"/>
      <c r="T124" s="13"/>
      <c r="U124" s="231" t="s">
        <v>235</v>
      </c>
      <c r="V124" s="232"/>
      <c r="W124" s="186">
        <f t="shared" si="0"/>
      </c>
      <c r="X124" s="13"/>
      <c r="Y124" s="13"/>
      <c r="Z124" s="13"/>
      <c r="AA124" s="13"/>
      <c r="AB124" s="13"/>
      <c r="AC124" s="13"/>
      <c r="AD124" s="13"/>
      <c r="AE124" s="13"/>
      <c r="AG124" s="1"/>
      <c r="AH124" s="1"/>
    </row>
    <row r="125" spans="3:34" ht="18" customHeight="1" thickBot="1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02"/>
      <c r="P125" s="219">
        <v>20</v>
      </c>
      <c r="Q125" s="238"/>
      <c r="R125" s="239"/>
      <c r="S125" s="240"/>
      <c r="T125" s="13"/>
      <c r="U125" s="241" t="s">
        <v>235</v>
      </c>
      <c r="V125" s="242"/>
      <c r="W125" s="243">
        <f t="shared" si="0"/>
      </c>
      <c r="X125" s="13"/>
      <c r="Y125" s="13"/>
      <c r="Z125" s="13"/>
      <c r="AA125" s="13"/>
      <c r="AB125" s="13"/>
      <c r="AC125" s="13"/>
      <c r="AD125" s="13"/>
      <c r="AE125" s="13"/>
      <c r="AG125" s="1"/>
      <c r="AH125" s="1"/>
    </row>
    <row r="126" spans="3:34" ht="18" customHeight="1" thickBot="1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02"/>
      <c r="P126" s="219"/>
      <c r="Q126" s="223"/>
      <c r="R126" s="179"/>
      <c r="S126" s="179"/>
      <c r="T126" s="13"/>
      <c r="X126" s="13"/>
      <c r="Y126" s="13"/>
      <c r="Z126" s="13"/>
      <c r="AA126" s="13"/>
      <c r="AB126" s="13"/>
      <c r="AC126" s="13"/>
      <c r="AD126" s="13"/>
      <c r="AE126" s="13"/>
      <c r="AG126" s="1"/>
      <c r="AH126" s="1"/>
    </row>
    <row r="127" spans="3:34" ht="18" customHeight="1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02"/>
      <c r="P127" s="219"/>
      <c r="Q127" s="224" t="s">
        <v>394</v>
      </c>
      <c r="R127" s="460" t="s">
        <v>399</v>
      </c>
      <c r="S127" s="224" t="s">
        <v>400</v>
      </c>
      <c r="T127" s="13"/>
      <c r="X127" s="13"/>
      <c r="Y127" s="13"/>
      <c r="Z127" s="13"/>
      <c r="AA127" s="13"/>
      <c r="AB127" s="13"/>
      <c r="AC127" s="13"/>
      <c r="AD127" s="13"/>
      <c r="AE127" s="13"/>
      <c r="AG127" s="1"/>
      <c r="AH127" s="1"/>
    </row>
    <row r="128" spans="3:34" ht="18" customHeight="1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02"/>
      <c r="P128" s="219">
        <v>1</v>
      </c>
      <c r="Q128" s="229"/>
      <c r="R128" s="229"/>
      <c r="S128" s="230"/>
      <c r="T128" s="13"/>
      <c r="X128" s="13"/>
      <c r="Y128" s="13"/>
      <c r="Z128" s="13"/>
      <c r="AA128" s="13"/>
      <c r="AB128" s="13"/>
      <c r="AC128" s="13"/>
      <c r="AD128" s="13"/>
      <c r="AE128" s="13"/>
      <c r="AG128" s="1"/>
      <c r="AH128" s="1"/>
    </row>
    <row r="129" spans="3:34" ht="18" customHeight="1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02"/>
      <c r="P129" s="219">
        <v>2</v>
      </c>
      <c r="Q129" s="457" t="s">
        <v>236</v>
      </c>
      <c r="R129" s="457" t="s">
        <v>237</v>
      </c>
      <c r="S129" s="458" t="s">
        <v>156</v>
      </c>
      <c r="T129" s="13"/>
      <c r="X129" s="13"/>
      <c r="Y129" s="13"/>
      <c r="Z129" s="13"/>
      <c r="AA129" s="13"/>
      <c r="AB129" s="13"/>
      <c r="AC129" s="13"/>
      <c r="AD129" s="13"/>
      <c r="AE129" s="13"/>
      <c r="AG129" s="1"/>
      <c r="AH129" s="1"/>
    </row>
    <row r="130" spans="3:34" ht="18" customHeight="1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02"/>
      <c r="P130" s="219">
        <v>3</v>
      </c>
      <c r="Q130" s="229" t="s">
        <v>240</v>
      </c>
      <c r="R130" s="234" t="s">
        <v>238</v>
      </c>
      <c r="S130" s="230" t="s">
        <v>239</v>
      </c>
      <c r="T130" s="13"/>
      <c r="X130" s="13"/>
      <c r="Y130" s="13"/>
      <c r="Z130" s="13"/>
      <c r="AA130" s="13"/>
      <c r="AB130" s="13"/>
      <c r="AC130" s="13"/>
      <c r="AD130" s="13"/>
      <c r="AE130" s="13"/>
      <c r="AG130" s="1"/>
      <c r="AH130" s="1"/>
    </row>
    <row r="131" spans="3:34" ht="18" customHeight="1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02"/>
      <c r="P131" s="219">
        <v>4</v>
      </c>
      <c r="Q131" s="229" t="s">
        <v>243</v>
      </c>
      <c r="R131" s="229" t="s">
        <v>241</v>
      </c>
      <c r="S131" s="230" t="s">
        <v>242</v>
      </c>
      <c r="T131" s="13"/>
      <c r="X131" s="13"/>
      <c r="Y131" s="13"/>
      <c r="Z131" s="13"/>
      <c r="AA131" s="13"/>
      <c r="AB131" s="13"/>
      <c r="AC131" s="13"/>
      <c r="AD131" s="13"/>
      <c r="AE131" s="13"/>
      <c r="AG131" s="1"/>
      <c r="AH131" s="1"/>
    </row>
    <row r="132" spans="3:34" ht="18" customHeight="1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02"/>
      <c r="P132" s="219">
        <v>5</v>
      </c>
      <c r="Q132" s="244" t="s">
        <v>245</v>
      </c>
      <c r="R132" s="229" t="s">
        <v>244</v>
      </c>
      <c r="S132" s="230" t="s">
        <v>464</v>
      </c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G132" s="1"/>
      <c r="AH132" s="1"/>
    </row>
    <row r="133" spans="3:34" ht="18" customHeight="1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02"/>
      <c r="P133" s="219">
        <v>6</v>
      </c>
      <c r="Q133" s="207" t="s">
        <v>447</v>
      </c>
      <c r="R133" s="234" t="s">
        <v>246</v>
      </c>
      <c r="S133" s="233" t="s">
        <v>465</v>
      </c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G133" s="1"/>
      <c r="AH133" s="1"/>
    </row>
    <row r="134" spans="3:34" ht="18" customHeight="1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02"/>
      <c r="P134" s="219">
        <v>7</v>
      </c>
      <c r="Q134" s="229" t="s">
        <v>448</v>
      </c>
      <c r="R134" s="229" t="s">
        <v>248</v>
      </c>
      <c r="S134" s="233" t="s">
        <v>466</v>
      </c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G134" s="1"/>
      <c r="AH134" s="1"/>
    </row>
    <row r="135" spans="3:34" ht="18" customHeight="1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02"/>
      <c r="P135" s="219">
        <v>8</v>
      </c>
      <c r="Q135" s="229" t="s">
        <v>249</v>
      </c>
      <c r="R135" s="229" t="s">
        <v>222</v>
      </c>
      <c r="S135" s="233" t="s">
        <v>247</v>
      </c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G135" s="1"/>
      <c r="AH135" s="1"/>
    </row>
    <row r="136" spans="3:34" ht="18" customHeight="1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02"/>
      <c r="P136" s="219">
        <v>9</v>
      </c>
      <c r="Q136" s="229" t="s">
        <v>222</v>
      </c>
      <c r="R136" s="229" t="s">
        <v>225</v>
      </c>
      <c r="S136" s="233" t="s">
        <v>222</v>
      </c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G136" s="1"/>
      <c r="AH136" s="1"/>
    </row>
    <row r="137" spans="3:36" ht="18" customHeight="1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02"/>
      <c r="P137" s="219">
        <v>10</v>
      </c>
      <c r="Q137" s="207" t="s">
        <v>225</v>
      </c>
      <c r="R137" s="234" t="s">
        <v>227</v>
      </c>
      <c r="S137" s="233" t="s">
        <v>225</v>
      </c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G137" s="1"/>
      <c r="AH137" s="1"/>
      <c r="AI137" s="1"/>
      <c r="AJ137" s="1"/>
    </row>
    <row r="138" spans="3:36" ht="18" customHeight="1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02"/>
      <c r="P138" s="219">
        <v>11</v>
      </c>
      <c r="Q138" s="207" t="s">
        <v>227</v>
      </c>
      <c r="R138" s="234" t="s">
        <v>229</v>
      </c>
      <c r="S138" s="230" t="s">
        <v>227</v>
      </c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G138" s="1"/>
      <c r="AH138" s="1"/>
      <c r="AI138" s="1"/>
      <c r="AJ138" s="1"/>
    </row>
    <row r="139" spans="3:36" ht="18" customHeight="1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02"/>
      <c r="P139" s="219">
        <v>12</v>
      </c>
      <c r="Q139" s="244" t="s">
        <v>229</v>
      </c>
      <c r="R139" s="207"/>
      <c r="S139" s="230" t="s">
        <v>229</v>
      </c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G139" s="1"/>
      <c r="AH139" s="1"/>
      <c r="AI139" s="1"/>
      <c r="AJ139" s="1"/>
    </row>
    <row r="140" spans="3:36" ht="18" customHeight="1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02"/>
      <c r="P140" s="219">
        <v>13</v>
      </c>
      <c r="Q140" s="245"/>
      <c r="R140" s="196"/>
      <c r="S140" s="23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G140" s="1"/>
      <c r="AH140" s="1"/>
      <c r="AI140" s="1"/>
      <c r="AJ140" s="1"/>
    </row>
    <row r="141" spans="3:36" ht="18" customHeight="1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02"/>
      <c r="P141" s="219">
        <v>14</v>
      </c>
      <c r="Q141" s="245"/>
      <c r="R141" s="207"/>
      <c r="S141" s="23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G141" s="1"/>
      <c r="AH141" s="1"/>
      <c r="AI141" s="1"/>
      <c r="AJ141" s="1"/>
    </row>
    <row r="142" spans="3:36" ht="18" customHeight="1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02"/>
      <c r="P142" s="219">
        <v>15</v>
      </c>
      <c r="Q142" s="244"/>
      <c r="R142" s="196"/>
      <c r="S142" s="23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G142" s="1"/>
      <c r="AH142" s="1"/>
      <c r="AI142" s="1"/>
      <c r="AJ142" s="1"/>
    </row>
    <row r="143" spans="3:36" ht="18" customHeight="1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02"/>
      <c r="P143" s="219">
        <v>16</v>
      </c>
      <c r="Q143" s="244"/>
      <c r="R143" s="196"/>
      <c r="S143" s="23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H143" s="1"/>
      <c r="AI143" s="1"/>
      <c r="AJ143" s="1"/>
    </row>
    <row r="144" spans="3:36" ht="18" customHeight="1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02"/>
      <c r="P144" s="219">
        <v>17</v>
      </c>
      <c r="Q144" s="244"/>
      <c r="R144" s="196"/>
      <c r="S144" s="23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H144" s="1"/>
      <c r="AI144" s="1"/>
      <c r="AJ144" s="1"/>
    </row>
    <row r="145" spans="3:36" ht="18" customHeight="1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02"/>
      <c r="P145" s="219">
        <v>18</v>
      </c>
      <c r="Q145" s="244"/>
      <c r="R145" s="196"/>
      <c r="S145" s="23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G145" s="1"/>
      <c r="AH145" s="1"/>
      <c r="AI145" s="1"/>
      <c r="AJ145" s="1"/>
    </row>
    <row r="146" spans="3:36" ht="18" customHeight="1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02"/>
      <c r="P146" s="219">
        <v>19</v>
      </c>
      <c r="Q146" s="245"/>
      <c r="R146" s="233"/>
      <c r="S146" s="23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G146" s="1"/>
      <c r="AH146" s="1"/>
      <c r="AI146" s="1"/>
      <c r="AJ146" s="1"/>
    </row>
    <row r="147" spans="3:36" ht="18" customHeight="1" thickBot="1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02"/>
      <c r="P147" s="219">
        <v>20</v>
      </c>
      <c r="Q147" s="246"/>
      <c r="R147" s="239"/>
      <c r="S147" s="247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G147" s="1"/>
      <c r="AH147" s="1"/>
      <c r="AI147" s="1"/>
      <c r="AJ147" s="1"/>
    </row>
    <row r="148" spans="3:36" ht="18" customHeight="1" thickBot="1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02"/>
      <c r="P148" s="219"/>
      <c r="Q148" s="223"/>
      <c r="R148" s="179"/>
      <c r="S148" s="179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G148" s="1"/>
      <c r="AH148" s="1"/>
      <c r="AI148" s="1"/>
      <c r="AJ148" s="1"/>
    </row>
    <row r="149" spans="3:36" ht="18" customHeight="1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02"/>
      <c r="P149" s="219"/>
      <c r="Q149" s="224" t="s">
        <v>494</v>
      </c>
      <c r="R149" s="460" t="s">
        <v>401</v>
      </c>
      <c r="S149" s="224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H149" s="1"/>
      <c r="AI149" s="1"/>
      <c r="AJ149" s="1"/>
    </row>
    <row r="150" spans="3:36" ht="18" customHeight="1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02"/>
      <c r="P150" s="219">
        <v>1</v>
      </c>
      <c r="Q150" s="229"/>
      <c r="R150" s="463"/>
      <c r="S150" s="23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H150" s="1"/>
      <c r="AI150" s="1"/>
      <c r="AJ150" s="1"/>
    </row>
    <row r="151" spans="3:36" ht="18" customHeight="1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02"/>
      <c r="P151" s="219">
        <v>2</v>
      </c>
      <c r="Q151" s="457" t="s">
        <v>457</v>
      </c>
      <c r="R151" s="462" t="s">
        <v>450</v>
      </c>
      <c r="S151" s="23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H151" s="1"/>
      <c r="AI151" s="1"/>
      <c r="AJ151" s="1"/>
    </row>
    <row r="152" spans="3:36" ht="18" customHeight="1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02"/>
      <c r="P152" s="219">
        <v>3</v>
      </c>
      <c r="Q152" s="229" t="s">
        <v>251</v>
      </c>
      <c r="R152" s="463" t="s">
        <v>250</v>
      </c>
      <c r="S152" s="23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H152" s="1"/>
      <c r="AI152" s="1"/>
      <c r="AJ152" s="1"/>
    </row>
    <row r="153" spans="3:36" ht="18" customHeight="1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02"/>
      <c r="P153" s="219">
        <v>4</v>
      </c>
      <c r="Q153" s="229" t="s">
        <v>252</v>
      </c>
      <c r="R153" s="229" t="s">
        <v>451</v>
      </c>
      <c r="S153" s="23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J153" s="1"/>
    </row>
    <row r="154" spans="3:36" ht="18" customHeight="1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02"/>
      <c r="P154" s="219">
        <v>5</v>
      </c>
      <c r="Q154" s="229" t="s">
        <v>254</v>
      </c>
      <c r="R154" s="463" t="s">
        <v>452</v>
      </c>
      <c r="S154" s="23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J154" s="1"/>
    </row>
    <row r="155" spans="3:31" ht="18" customHeight="1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02"/>
      <c r="P155" s="219">
        <v>6</v>
      </c>
      <c r="Q155" s="207" t="s">
        <v>458</v>
      </c>
      <c r="R155" s="463" t="s">
        <v>453</v>
      </c>
      <c r="S155" s="23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3:31" ht="18" customHeight="1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02"/>
      <c r="P156" s="219">
        <v>7</v>
      </c>
      <c r="Q156" s="207" t="s">
        <v>222</v>
      </c>
      <c r="R156" s="463" t="s">
        <v>253</v>
      </c>
      <c r="S156" s="23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3:31" ht="18" customHeight="1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02"/>
      <c r="P157" s="219">
        <v>8</v>
      </c>
      <c r="Q157" s="244" t="s">
        <v>225</v>
      </c>
      <c r="R157" s="229" t="s">
        <v>454</v>
      </c>
      <c r="S157" s="23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3:31" ht="18" customHeight="1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02"/>
      <c r="P158" s="219">
        <v>9</v>
      </c>
      <c r="Q158" s="244" t="s">
        <v>227</v>
      </c>
      <c r="R158" s="229" t="s">
        <v>455</v>
      </c>
      <c r="S158" s="23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3:31" ht="18" customHeight="1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02"/>
      <c r="P159" s="219">
        <v>10</v>
      </c>
      <c r="Q159" s="229" t="s">
        <v>229</v>
      </c>
      <c r="R159" s="229" t="s">
        <v>456</v>
      </c>
      <c r="S159" s="23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3:36" ht="18" customHeight="1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02"/>
      <c r="P160" s="219">
        <v>11</v>
      </c>
      <c r="Q160" s="229"/>
      <c r="R160" s="229" t="s">
        <v>255</v>
      </c>
      <c r="S160" s="23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I160" s="1"/>
      <c r="AJ160" s="1"/>
    </row>
    <row r="161" spans="3:36" ht="18" customHeight="1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02"/>
      <c r="P161" s="219">
        <v>12</v>
      </c>
      <c r="Q161" s="229"/>
      <c r="R161" s="234" t="s">
        <v>222</v>
      </c>
      <c r="S161" s="23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I161" s="1"/>
      <c r="AJ161" s="1"/>
    </row>
    <row r="162" spans="3:36" ht="18" customHeight="1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02"/>
      <c r="P162" s="219">
        <v>13</v>
      </c>
      <c r="Q162" s="229"/>
      <c r="R162" s="229" t="s">
        <v>225</v>
      </c>
      <c r="S162" s="23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I162" s="1"/>
      <c r="AJ162" s="1"/>
    </row>
    <row r="163" spans="3:36" ht="18" customHeight="1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02"/>
      <c r="P163" s="219">
        <v>14</v>
      </c>
      <c r="Q163" s="207"/>
      <c r="R163" s="229" t="s">
        <v>227</v>
      </c>
      <c r="S163" s="23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I163" s="1"/>
      <c r="AJ163" s="1"/>
    </row>
    <row r="164" spans="3:36" ht="18" customHeight="1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02"/>
      <c r="P164" s="219">
        <v>15</v>
      </c>
      <c r="Q164" s="236"/>
      <c r="R164" s="229" t="s">
        <v>229</v>
      </c>
      <c r="S164" s="23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I164" s="1"/>
      <c r="AJ164" s="1"/>
    </row>
    <row r="165" spans="3:36" ht="18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02"/>
      <c r="P165" s="219">
        <v>16</v>
      </c>
      <c r="Q165" s="236"/>
      <c r="R165" s="229"/>
      <c r="S165" s="23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I165" s="1"/>
      <c r="AJ165" s="1"/>
    </row>
    <row r="166" spans="3:36" ht="18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02"/>
      <c r="P166" s="219">
        <v>17</v>
      </c>
      <c r="Q166" s="236"/>
      <c r="R166" s="196"/>
      <c r="S166" s="23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I166" s="1"/>
      <c r="AJ166" s="1"/>
    </row>
    <row r="167" spans="3:36" ht="18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02"/>
      <c r="P167" s="219">
        <v>18</v>
      </c>
      <c r="Q167" s="236"/>
      <c r="R167" s="196"/>
      <c r="S167" s="23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I167" s="1"/>
      <c r="AJ167" s="1"/>
    </row>
    <row r="168" spans="3:36" ht="18" customHeight="1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02"/>
      <c r="P168" s="219">
        <v>19</v>
      </c>
      <c r="Q168" s="237"/>
      <c r="R168" s="233"/>
      <c r="S168" s="23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I168" s="1"/>
      <c r="AJ168" s="1"/>
    </row>
    <row r="169" spans="3:36" ht="18" customHeight="1" thickBot="1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02"/>
      <c r="P169" s="219">
        <v>20</v>
      </c>
      <c r="Q169" s="238"/>
      <c r="R169" s="239"/>
      <c r="S169" s="247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I169" s="1"/>
      <c r="AJ169" s="1"/>
    </row>
    <row r="170" spans="3:36" ht="18" customHeight="1" thickBot="1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02"/>
      <c r="P170" s="219"/>
      <c r="Q170" s="223"/>
      <c r="R170" s="179"/>
      <c r="S170" s="179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I170" s="1"/>
      <c r="AJ170" s="1"/>
    </row>
    <row r="171" spans="3:36" ht="18" customHeight="1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02"/>
      <c r="P171" s="219"/>
      <c r="Q171" s="224"/>
      <c r="R171" s="225"/>
      <c r="S171" s="224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I171" s="1"/>
      <c r="AJ171" s="1"/>
    </row>
    <row r="172" spans="3:36" ht="18" customHeight="1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02"/>
      <c r="P172" s="219"/>
      <c r="Q172" s="207"/>
      <c r="R172" s="248"/>
      <c r="S172" s="23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I172" s="1"/>
      <c r="AJ172" s="1"/>
    </row>
    <row r="173" spans="3:36" ht="18" customHeight="1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02"/>
      <c r="P173" s="219"/>
      <c r="Q173" s="207"/>
      <c r="R173" s="249"/>
      <c r="S173" s="23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I173" s="1"/>
      <c r="AJ173" s="1"/>
    </row>
    <row r="174" spans="3:36" ht="18" customHeight="1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02"/>
      <c r="P174" s="219"/>
      <c r="Q174" s="207"/>
      <c r="R174" s="249"/>
      <c r="S174" s="23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I174" s="1"/>
      <c r="AJ174" s="1"/>
    </row>
    <row r="175" spans="3:36" ht="18" customHeight="1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02"/>
      <c r="P175" s="219"/>
      <c r="Q175" s="207"/>
      <c r="R175" s="249"/>
      <c r="S175" s="23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I175" s="1"/>
      <c r="AJ175" s="1"/>
    </row>
    <row r="176" spans="3:36" ht="18" customHeight="1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02"/>
      <c r="P176" s="219"/>
      <c r="Q176" s="207"/>
      <c r="R176" s="249"/>
      <c r="S176" s="23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I176" s="1"/>
      <c r="AJ176" s="1"/>
    </row>
    <row r="177" spans="3:36" ht="18" customHeight="1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02"/>
      <c r="P177" s="219"/>
      <c r="Q177" s="207"/>
      <c r="R177" s="196"/>
      <c r="S177" s="23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I177" s="1"/>
      <c r="AJ177" s="1"/>
    </row>
    <row r="178" spans="3:36" ht="18" customHeight="1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02"/>
      <c r="P178" s="219"/>
      <c r="Q178" s="207"/>
      <c r="R178" s="196"/>
      <c r="S178" s="23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I178" s="1"/>
      <c r="AJ178" s="1"/>
    </row>
    <row r="179" spans="3:31" ht="18" customHeight="1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02"/>
      <c r="P179" s="219"/>
      <c r="Q179" s="236"/>
      <c r="R179" s="196"/>
      <c r="S179" s="23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3:31" ht="18" customHeight="1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02"/>
      <c r="P180" s="219"/>
      <c r="Q180" s="236"/>
      <c r="R180" s="196"/>
      <c r="S180" s="23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3:36" ht="18" customHeight="1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02"/>
      <c r="P181" s="219"/>
      <c r="Q181" s="236"/>
      <c r="R181" s="196"/>
      <c r="S181" s="23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I181" s="1"/>
      <c r="AJ181" s="1"/>
    </row>
    <row r="182" spans="3:36" ht="18" customHeight="1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02"/>
      <c r="P182" s="219"/>
      <c r="Q182" s="236"/>
      <c r="R182" s="196"/>
      <c r="S182" s="23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I182" s="1"/>
      <c r="AJ182" s="1"/>
    </row>
    <row r="183" spans="3:36" ht="18" customHeight="1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02"/>
      <c r="P183" s="219"/>
      <c r="Q183" s="237"/>
      <c r="R183" s="207"/>
      <c r="S183" s="23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I183" s="1"/>
      <c r="AJ183" s="1"/>
    </row>
    <row r="184" spans="3:36" ht="18" customHeight="1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02"/>
      <c r="P184" s="219"/>
      <c r="Q184" s="236"/>
      <c r="R184" s="196"/>
      <c r="S184" s="23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I184" s="1"/>
      <c r="AJ184" s="1"/>
    </row>
    <row r="185" spans="3:36" ht="18" customHeight="1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02"/>
      <c r="P185" s="219"/>
      <c r="Q185" s="237"/>
      <c r="R185" s="207"/>
      <c r="S185" s="23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I185" s="1"/>
      <c r="AJ185" s="1"/>
    </row>
    <row r="186" spans="3:36" ht="18" customHeight="1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02"/>
      <c r="P186" s="219"/>
      <c r="Q186" s="236"/>
      <c r="R186" s="196"/>
      <c r="S186" s="23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I186" s="1"/>
      <c r="AJ186" s="1"/>
    </row>
    <row r="187" spans="3:36" ht="18" customHeight="1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02"/>
      <c r="P187" s="219"/>
      <c r="Q187" s="236"/>
      <c r="R187" s="196"/>
      <c r="S187" s="23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I187" s="1"/>
      <c r="AJ187" s="1"/>
    </row>
    <row r="188" spans="3:36" ht="18" customHeight="1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02"/>
      <c r="P188" s="219"/>
      <c r="Q188" s="236"/>
      <c r="R188" s="196"/>
      <c r="S188" s="23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I188" s="1"/>
      <c r="AJ188" s="1"/>
    </row>
    <row r="189" spans="3:36" ht="18" customHeight="1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02"/>
      <c r="P189" s="219"/>
      <c r="Q189" s="236"/>
      <c r="R189" s="196"/>
      <c r="S189" s="23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I189" s="1"/>
      <c r="AJ189" s="1"/>
    </row>
    <row r="190" spans="3:36" ht="18" customHeight="1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02"/>
      <c r="P190" s="219"/>
      <c r="Q190" s="237"/>
      <c r="R190" s="233"/>
      <c r="S190" s="23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I190" s="1"/>
      <c r="AJ190" s="1"/>
    </row>
    <row r="191" spans="3:36" ht="18" customHeight="1" thickBot="1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02"/>
      <c r="P191" s="219"/>
      <c r="Q191" s="238"/>
      <c r="R191" s="239"/>
      <c r="S191" s="247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I191" s="1"/>
      <c r="AJ191" s="1"/>
    </row>
    <row r="192" spans="3:36" ht="18" customHeight="1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02"/>
      <c r="P192" s="145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I192" s="1"/>
      <c r="AJ192" s="1"/>
    </row>
    <row r="193" spans="3:36" ht="18" customHeight="1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02"/>
      <c r="P193" s="250"/>
      <c r="Q193" s="251"/>
      <c r="R193" s="252" t="s">
        <v>256</v>
      </c>
      <c r="S193" s="25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I193" s="1"/>
      <c r="AJ193" s="1"/>
    </row>
    <row r="194" spans="3:36" ht="18" customHeight="1" thickBot="1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02"/>
      <c r="P194" s="250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I194" s="1"/>
      <c r="AJ194" s="1"/>
    </row>
    <row r="195" spans="3:36" ht="18" customHeight="1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02"/>
      <c r="P195" s="250"/>
      <c r="Q195" s="224" t="s">
        <v>402</v>
      </c>
      <c r="R195" s="460" t="s">
        <v>403</v>
      </c>
      <c r="S195" s="224" t="s">
        <v>495</v>
      </c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I195" s="1"/>
      <c r="AJ195" s="1"/>
    </row>
    <row r="196" spans="3:36" ht="18" customHeight="1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02"/>
      <c r="P196" s="250">
        <v>1</v>
      </c>
      <c r="Q196" s="229"/>
      <c r="R196" s="463"/>
      <c r="S196" s="230"/>
      <c r="T196" s="25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I196" s="1"/>
      <c r="AJ196" s="1"/>
    </row>
    <row r="197" spans="3:36" ht="18" customHeight="1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02"/>
      <c r="P197" s="250">
        <v>2</v>
      </c>
      <c r="Q197" s="457" t="s">
        <v>472</v>
      </c>
      <c r="R197" s="462" t="s">
        <v>259</v>
      </c>
      <c r="S197" s="458" t="s">
        <v>69</v>
      </c>
      <c r="T197" s="1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I197" s="1"/>
      <c r="AJ197" s="1"/>
    </row>
    <row r="198" spans="3:36" ht="18" customHeight="1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02"/>
      <c r="P198" s="250">
        <v>3</v>
      </c>
      <c r="Q198" s="229" t="s">
        <v>268</v>
      </c>
      <c r="R198" s="229" t="s">
        <v>508</v>
      </c>
      <c r="S198" s="230" t="s">
        <v>260</v>
      </c>
      <c r="T198" s="20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I198" s="1"/>
      <c r="AJ198" s="1"/>
    </row>
    <row r="199" spans="3:36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02"/>
      <c r="P199" s="250">
        <v>4</v>
      </c>
      <c r="Q199" s="229" t="s">
        <v>267</v>
      </c>
      <c r="R199" s="463" t="s">
        <v>482</v>
      </c>
      <c r="S199" s="230" t="s">
        <v>63</v>
      </c>
      <c r="T199" s="1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I199" s="1"/>
      <c r="AJ199" s="1"/>
    </row>
    <row r="200" spans="3:44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02"/>
      <c r="P200" s="250">
        <v>5</v>
      </c>
      <c r="Q200" s="254" t="s">
        <v>261</v>
      </c>
      <c r="R200" s="463" t="s">
        <v>483</v>
      </c>
      <c r="S200" s="230" t="s">
        <v>264</v>
      </c>
      <c r="T200" s="20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3:44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02"/>
      <c r="P201" s="250">
        <v>6</v>
      </c>
      <c r="Q201" s="229" t="s">
        <v>473</v>
      </c>
      <c r="R201" s="229" t="s">
        <v>262</v>
      </c>
      <c r="S201" s="230" t="s">
        <v>266</v>
      </c>
      <c r="T201" s="25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3:44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02"/>
      <c r="P202" s="250">
        <v>7</v>
      </c>
      <c r="Q202" s="229" t="s">
        <v>474</v>
      </c>
      <c r="R202" s="463" t="s">
        <v>263</v>
      </c>
      <c r="S202" s="229" t="s">
        <v>488</v>
      </c>
      <c r="T202" s="1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3:44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02"/>
      <c r="P203" s="250">
        <v>8</v>
      </c>
      <c r="Q203" s="229" t="s">
        <v>269</v>
      </c>
      <c r="R203" s="229" t="s">
        <v>222</v>
      </c>
      <c r="S203" s="229" t="s">
        <v>222</v>
      </c>
      <c r="T203" s="20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3:44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02"/>
      <c r="P204" s="250">
        <v>9</v>
      </c>
      <c r="Q204" s="229" t="s">
        <v>258</v>
      </c>
      <c r="R204" s="229" t="s">
        <v>225</v>
      </c>
      <c r="S204" s="229" t="s">
        <v>225</v>
      </c>
      <c r="T204" s="20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3:44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02"/>
      <c r="P205" s="250">
        <v>10</v>
      </c>
      <c r="Q205" s="229" t="s">
        <v>257</v>
      </c>
      <c r="R205" s="229" t="s">
        <v>227</v>
      </c>
      <c r="S205" s="229" t="s">
        <v>227</v>
      </c>
      <c r="T205" s="20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3:44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02"/>
      <c r="P206" s="250">
        <v>11</v>
      </c>
      <c r="Q206" s="229" t="s">
        <v>265</v>
      </c>
      <c r="R206" s="229" t="s">
        <v>229</v>
      </c>
      <c r="S206" s="229" t="s">
        <v>229</v>
      </c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3:44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02"/>
      <c r="P207" s="250">
        <v>12</v>
      </c>
      <c r="Q207" s="254" t="s">
        <v>222</v>
      </c>
      <c r="R207" s="234"/>
      <c r="S207" s="229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3:44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02"/>
      <c r="P208" s="250">
        <v>13</v>
      </c>
      <c r="Q208" s="229" t="s">
        <v>225</v>
      </c>
      <c r="R208" s="234"/>
      <c r="S208" s="230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3:44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02"/>
      <c r="P209" s="250">
        <v>14</v>
      </c>
      <c r="Q209" s="229" t="s">
        <v>227</v>
      </c>
      <c r="R209" s="234"/>
      <c r="S209" s="230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3:44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02"/>
      <c r="P210" s="250">
        <v>15</v>
      </c>
      <c r="Q210" s="229" t="s">
        <v>229</v>
      </c>
      <c r="R210" s="234"/>
      <c r="S210" s="230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3:44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02"/>
      <c r="P211" s="250">
        <v>16</v>
      </c>
      <c r="Q211" s="235"/>
      <c r="R211" s="234"/>
      <c r="S211" s="230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3:44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02"/>
      <c r="P212" s="250">
        <v>17</v>
      </c>
      <c r="Q212" s="237"/>
      <c r="R212" s="207"/>
      <c r="S212" s="23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3:44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02"/>
      <c r="P213" s="250">
        <v>18</v>
      </c>
      <c r="Q213" s="236"/>
      <c r="R213" s="196"/>
      <c r="S213" s="23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3:44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02"/>
      <c r="P214" s="250">
        <v>19</v>
      </c>
      <c r="Q214" s="237"/>
      <c r="R214" s="233"/>
      <c r="S214" s="23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3:44" ht="15.75" thickBot="1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02"/>
      <c r="P215" s="250">
        <v>20</v>
      </c>
      <c r="Q215" s="238"/>
      <c r="R215" s="239"/>
      <c r="S215" s="247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3:44" ht="13.5" thickBot="1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02"/>
      <c r="P216" s="250"/>
      <c r="Q216" s="223"/>
      <c r="R216" s="179"/>
      <c r="S216" s="179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3:44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02"/>
      <c r="P217" s="250"/>
      <c r="Q217" s="224" t="s">
        <v>408</v>
      </c>
      <c r="R217" s="460" t="s">
        <v>405</v>
      </c>
      <c r="S217" s="224" t="s">
        <v>406</v>
      </c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3:44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02"/>
      <c r="P218" s="250">
        <v>1</v>
      </c>
      <c r="Q218" s="229"/>
      <c r="R218" s="234"/>
      <c r="S218" s="230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3:44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02"/>
      <c r="P219" s="250">
        <v>2</v>
      </c>
      <c r="Q219" s="457" t="s">
        <v>270</v>
      </c>
      <c r="R219" s="459" t="s">
        <v>476</v>
      </c>
      <c r="S219" s="458" t="s">
        <v>272</v>
      </c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3:44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02"/>
      <c r="P220" s="250">
        <v>3</v>
      </c>
      <c r="Q220" s="229" t="s">
        <v>273</v>
      </c>
      <c r="R220" s="229" t="s">
        <v>271</v>
      </c>
      <c r="S220" s="230" t="s">
        <v>275</v>
      </c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3:44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02"/>
      <c r="P221" s="250">
        <v>4</v>
      </c>
      <c r="Q221" s="229" t="s">
        <v>276</v>
      </c>
      <c r="R221" s="463" t="s">
        <v>477</v>
      </c>
      <c r="S221" s="257" t="s">
        <v>278</v>
      </c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3:44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02"/>
      <c r="P222" s="250">
        <v>5</v>
      </c>
      <c r="Q222" s="229" t="s">
        <v>279</v>
      </c>
      <c r="R222" s="229" t="s">
        <v>478</v>
      </c>
      <c r="S222" s="229" t="s">
        <v>281</v>
      </c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3:44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02"/>
      <c r="P223" s="250">
        <v>6</v>
      </c>
      <c r="Q223" s="229" t="s">
        <v>475</v>
      </c>
      <c r="R223" s="234" t="s">
        <v>274</v>
      </c>
      <c r="S223" s="229" t="s">
        <v>283</v>
      </c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3:44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02"/>
      <c r="P224" s="250">
        <v>7</v>
      </c>
      <c r="Q224" s="229" t="s">
        <v>282</v>
      </c>
      <c r="R224" s="229" t="s">
        <v>277</v>
      </c>
      <c r="S224" s="230" t="s">
        <v>285</v>
      </c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3:44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02"/>
      <c r="P225" s="250">
        <v>8</v>
      </c>
      <c r="Q225" s="229" t="s">
        <v>284</v>
      </c>
      <c r="R225" s="229" t="s">
        <v>280</v>
      </c>
      <c r="S225" s="229" t="s">
        <v>286</v>
      </c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3:44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02"/>
      <c r="P226" s="250">
        <v>9</v>
      </c>
      <c r="Q226" s="229" t="s">
        <v>222</v>
      </c>
      <c r="R226" s="258" t="s">
        <v>479</v>
      </c>
      <c r="S226" s="229" t="s">
        <v>287</v>
      </c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3:44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02"/>
      <c r="P227" s="250">
        <v>10</v>
      </c>
      <c r="Q227" s="229" t="s">
        <v>225</v>
      </c>
      <c r="R227" s="464" t="s">
        <v>480</v>
      </c>
      <c r="S227" s="229" t="s">
        <v>222</v>
      </c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3:44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02"/>
      <c r="P228" s="250">
        <v>11</v>
      </c>
      <c r="Q228" s="229" t="s">
        <v>227</v>
      </c>
      <c r="R228" s="229" t="s">
        <v>481</v>
      </c>
      <c r="S228" s="230" t="s">
        <v>225</v>
      </c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3:44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02"/>
      <c r="P229" s="250">
        <v>12</v>
      </c>
      <c r="Q229" s="229" t="s">
        <v>229</v>
      </c>
      <c r="R229" s="229" t="s">
        <v>222</v>
      </c>
      <c r="S229" s="230" t="s">
        <v>227</v>
      </c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3:44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02"/>
      <c r="P230" s="250">
        <v>13</v>
      </c>
      <c r="Q230" s="230"/>
      <c r="R230" s="229" t="s">
        <v>225</v>
      </c>
      <c r="S230" s="230" t="s">
        <v>229</v>
      </c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3:44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02"/>
      <c r="P231" s="250">
        <v>14</v>
      </c>
      <c r="Q231" s="230"/>
      <c r="R231" s="234" t="s">
        <v>227</v>
      </c>
      <c r="S231" s="230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3:44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02"/>
      <c r="P232" s="250">
        <v>15</v>
      </c>
      <c r="Q232" s="230"/>
      <c r="R232" s="229" t="s">
        <v>229</v>
      </c>
      <c r="S232" s="229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3:44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02"/>
      <c r="P233" s="250">
        <v>16</v>
      </c>
      <c r="Q233" s="233"/>
      <c r="R233" s="196"/>
      <c r="S233" s="230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3:44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02"/>
      <c r="P234" s="250">
        <v>17</v>
      </c>
      <c r="Q234" s="233"/>
      <c r="R234" s="196"/>
      <c r="S234" s="230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3:44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02"/>
      <c r="P235" s="250">
        <v>18</v>
      </c>
      <c r="Q235" s="233"/>
      <c r="R235" s="196"/>
      <c r="S235" s="230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3:44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02"/>
      <c r="P236" s="250">
        <v>19</v>
      </c>
      <c r="Q236" s="233"/>
      <c r="R236" s="233"/>
      <c r="S236" s="23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3:44" ht="15.75" thickBot="1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02"/>
      <c r="P237" s="250">
        <v>20</v>
      </c>
      <c r="Q237" s="247"/>
      <c r="R237" s="239"/>
      <c r="S237" s="247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3:44" ht="13.5" thickBot="1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02"/>
      <c r="P238" s="250"/>
      <c r="Q238" s="223"/>
      <c r="R238" s="179"/>
      <c r="S238" s="179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3:44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02"/>
      <c r="P239" s="250"/>
      <c r="Q239" s="224" t="s">
        <v>410</v>
      </c>
      <c r="R239" s="460" t="s">
        <v>407</v>
      </c>
      <c r="S239" s="224" t="s">
        <v>404</v>
      </c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3:44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02"/>
      <c r="P240" s="250">
        <v>1</v>
      </c>
      <c r="Q240" s="229"/>
      <c r="R240" s="463"/>
      <c r="S240" s="230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3:44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02"/>
      <c r="P241" s="250">
        <v>2</v>
      </c>
      <c r="Q241" s="457" t="s">
        <v>467</v>
      </c>
      <c r="R241" s="462" t="s">
        <v>489</v>
      </c>
      <c r="S241" s="458" t="s">
        <v>288</v>
      </c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3:44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02"/>
      <c r="P242" s="250">
        <v>3</v>
      </c>
      <c r="Q242" s="229" t="s">
        <v>289</v>
      </c>
      <c r="R242" s="463" t="s">
        <v>490</v>
      </c>
      <c r="S242" s="233" t="s">
        <v>493</v>
      </c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3:44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02"/>
      <c r="P243" s="250">
        <v>4</v>
      </c>
      <c r="Q243" s="229" t="s">
        <v>468</v>
      </c>
      <c r="R243" s="463" t="s">
        <v>70</v>
      </c>
      <c r="S243" s="233" t="s">
        <v>291</v>
      </c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3:44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02"/>
      <c r="P244" s="250">
        <v>5</v>
      </c>
      <c r="Q244" s="229" t="s">
        <v>469</v>
      </c>
      <c r="R244" s="229" t="s">
        <v>290</v>
      </c>
      <c r="S244" s="233" t="s">
        <v>294</v>
      </c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3:44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02"/>
      <c r="P245" s="250">
        <v>6</v>
      </c>
      <c r="Q245" s="229" t="s">
        <v>470</v>
      </c>
      <c r="R245" s="229" t="s">
        <v>491</v>
      </c>
      <c r="S245" s="207" t="s">
        <v>222</v>
      </c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3:44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02"/>
      <c r="P246" s="250">
        <v>7</v>
      </c>
      <c r="Q246" s="229" t="s">
        <v>292</v>
      </c>
      <c r="R246" s="207" t="s">
        <v>293</v>
      </c>
      <c r="S246" s="196" t="s">
        <v>225</v>
      </c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3:44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02"/>
      <c r="P247" s="250">
        <v>8</v>
      </c>
      <c r="Q247" s="229" t="s">
        <v>471</v>
      </c>
      <c r="R247" s="196" t="s">
        <v>492</v>
      </c>
      <c r="S247" s="207" t="s">
        <v>227</v>
      </c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3:44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02"/>
      <c r="P248" s="250">
        <v>9</v>
      </c>
      <c r="Q248" s="229" t="s">
        <v>222</v>
      </c>
      <c r="R248" s="207" t="s">
        <v>295</v>
      </c>
      <c r="S248" s="196" t="s">
        <v>229</v>
      </c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3:44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02"/>
      <c r="P249" s="250">
        <v>10</v>
      </c>
      <c r="Q249" s="229" t="s">
        <v>225</v>
      </c>
      <c r="R249" s="196" t="s">
        <v>222</v>
      </c>
      <c r="S249" s="196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3:44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02"/>
      <c r="P250" s="250">
        <v>11</v>
      </c>
      <c r="Q250" s="229" t="s">
        <v>227</v>
      </c>
      <c r="R250" s="229" t="s">
        <v>225</v>
      </c>
      <c r="S250" s="23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3:44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02"/>
      <c r="P251" s="250">
        <v>12</v>
      </c>
      <c r="Q251" s="229" t="s">
        <v>229</v>
      </c>
      <c r="R251" s="234" t="s">
        <v>227</v>
      </c>
      <c r="S251" s="23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3:44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02"/>
      <c r="P252" s="250">
        <v>13</v>
      </c>
      <c r="Q252" s="244"/>
      <c r="R252" s="234" t="s">
        <v>229</v>
      </c>
      <c r="S252" s="23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3:44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02"/>
      <c r="P253" s="250">
        <v>14</v>
      </c>
      <c r="Q253" s="245"/>
      <c r="R253" s="234"/>
      <c r="S253" s="23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3:44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02"/>
      <c r="P254" s="250">
        <v>15</v>
      </c>
      <c r="Q254" s="244"/>
      <c r="R254" s="234"/>
      <c r="S254" s="23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3:44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02"/>
      <c r="P255" s="250">
        <v>16</v>
      </c>
      <c r="Q255" s="259"/>
      <c r="R255" s="196"/>
      <c r="S255" s="23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3:44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02"/>
      <c r="P256" s="250">
        <v>17</v>
      </c>
      <c r="Q256" s="259"/>
      <c r="R256" s="196"/>
      <c r="S256" s="23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3:44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02"/>
      <c r="P257" s="250">
        <v>18</v>
      </c>
      <c r="Q257" s="259"/>
      <c r="R257" s="196"/>
      <c r="S257" s="23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3:44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02"/>
      <c r="P258" s="250">
        <v>19</v>
      </c>
      <c r="Q258" s="260"/>
      <c r="R258" s="233"/>
      <c r="S258" s="23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3:44" ht="15.75" thickBo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02"/>
      <c r="P259" s="250">
        <v>20</v>
      </c>
      <c r="Q259" s="261"/>
      <c r="R259" s="239"/>
      <c r="S259" s="247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3:44" ht="13.5" thickBo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02"/>
      <c r="P260" s="250"/>
      <c r="Q260" s="223"/>
      <c r="R260" s="179"/>
      <c r="S260" s="179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3:44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02"/>
      <c r="P261" s="250"/>
      <c r="Q261" s="224" t="s">
        <v>409</v>
      </c>
      <c r="R261" s="460"/>
      <c r="S261" s="224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3:44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02"/>
      <c r="P262" s="250"/>
      <c r="Q262" s="229"/>
      <c r="R262" s="463"/>
      <c r="S262" s="23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3:44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02"/>
      <c r="P263" s="250"/>
      <c r="Q263" s="457" t="s">
        <v>484</v>
      </c>
      <c r="R263" s="463"/>
      <c r="S263" s="23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3:44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02"/>
      <c r="P264" s="250"/>
      <c r="Q264" s="229" t="s">
        <v>485</v>
      </c>
      <c r="R264" s="463"/>
      <c r="S264" s="23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3:44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02"/>
      <c r="P265" s="250"/>
      <c r="Q265" s="229" t="s">
        <v>486</v>
      </c>
      <c r="R265" s="463"/>
      <c r="S265" s="23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3:44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02"/>
      <c r="P266" s="250"/>
      <c r="Q266" s="229" t="s">
        <v>487</v>
      </c>
      <c r="R266" s="463"/>
      <c r="S266" s="23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3:44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02"/>
      <c r="P267" s="250"/>
      <c r="Q267" s="244" t="s">
        <v>296</v>
      </c>
      <c r="R267" s="234"/>
      <c r="S267" s="23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3:44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02"/>
      <c r="P268" s="250"/>
      <c r="Q268" s="229" t="s">
        <v>297</v>
      </c>
      <c r="R268" s="234"/>
      <c r="S268" s="23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3:44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02"/>
      <c r="P269" s="250"/>
      <c r="Q269" s="230" t="s">
        <v>222</v>
      </c>
      <c r="R269" s="234"/>
      <c r="S269" s="23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3:44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02"/>
      <c r="P270" s="250"/>
      <c r="Q270" s="230" t="s">
        <v>225</v>
      </c>
      <c r="R270" s="234"/>
      <c r="S270" s="23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3:44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02"/>
      <c r="P271" s="250"/>
      <c r="Q271" s="230" t="s">
        <v>227</v>
      </c>
      <c r="R271" s="234"/>
      <c r="S271" s="23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3:44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02"/>
      <c r="P272" s="250"/>
      <c r="Q272" s="229" t="s">
        <v>229</v>
      </c>
      <c r="R272" s="196"/>
      <c r="S272" s="23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3:44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02"/>
      <c r="P273" s="250"/>
      <c r="Q273" s="259"/>
      <c r="R273" s="207"/>
      <c r="S273" s="23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3:44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02"/>
      <c r="P274" s="250"/>
      <c r="Q274" s="259"/>
      <c r="R274" s="196"/>
      <c r="S274" s="23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3:44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02"/>
      <c r="P275" s="250"/>
      <c r="Q275" s="259"/>
      <c r="R275" s="207"/>
      <c r="S275" s="23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3:44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02"/>
      <c r="P276" s="250"/>
      <c r="Q276" s="260"/>
      <c r="R276" s="196"/>
      <c r="S276" s="23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3:44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02"/>
      <c r="P277" s="250"/>
      <c r="Q277" s="259"/>
      <c r="R277" s="196"/>
      <c r="S277" s="23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3:44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02"/>
      <c r="P278" s="250"/>
      <c r="Q278" s="260"/>
      <c r="R278" s="196"/>
      <c r="S278" s="23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3:44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02"/>
      <c r="P279" s="250"/>
      <c r="Q279" s="259"/>
      <c r="R279" s="196"/>
      <c r="S279" s="23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3:44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02"/>
      <c r="P280" s="250"/>
      <c r="Q280" s="260"/>
      <c r="R280" s="233"/>
      <c r="S280" s="23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3:44" ht="15.75" thickBot="1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02"/>
      <c r="P281" s="250"/>
      <c r="Q281" s="261"/>
      <c r="R281" s="239"/>
      <c r="S281" s="247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3:44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02"/>
      <c r="P282" s="145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3:44" ht="15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02"/>
      <c r="P283" s="145"/>
      <c r="Q283" s="262"/>
      <c r="R283" s="263"/>
      <c r="S283" s="264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3:44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02"/>
      <c r="P284" s="145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3:44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02"/>
      <c r="P285" s="145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3:44" ht="12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02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3:44" ht="12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02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3:44" ht="12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02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3:44" ht="12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02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3:44" ht="12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02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3:44" ht="12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02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3:44" ht="12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02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3:44" ht="12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02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3:44" ht="12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02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3:44" ht="12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02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3:44" ht="12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02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3:44" ht="12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02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3:44" ht="12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02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3:44" ht="12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02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3:44" ht="12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02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3:44" ht="12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02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3:44" ht="12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02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3:44" ht="12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02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3:44" ht="12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02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3:44" ht="12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02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3:44" ht="12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02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3:44" ht="12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02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3:44" ht="12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02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3:44" ht="12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02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3:44" ht="12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02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3:44" ht="12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02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3:44" ht="12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02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3:44" ht="12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02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3:44" ht="12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02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3:44" ht="12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02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3:44" ht="12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02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3:44" ht="12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02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3:44" ht="12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02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3:44" ht="12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02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3:44" ht="12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02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3:44" ht="12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02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3:44" ht="12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02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3:44" ht="12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02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3:44" ht="12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02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3:44" ht="12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02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3:44" ht="12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02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3:44" ht="12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02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3:44" ht="12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02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3:44" ht="12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02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3:44" ht="12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02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3:44" ht="12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02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3:44" ht="12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02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3:44" ht="12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02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3:44" ht="12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02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spans="3:44" ht="12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02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spans="3:44" ht="12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02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spans="3:44" ht="12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02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spans="3:44" ht="12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02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spans="3:44" ht="12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02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spans="3:44" ht="12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02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spans="3:44" ht="12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02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spans="3:44" ht="12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02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3:44" ht="12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02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3:44" ht="12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02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spans="3:44" ht="12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02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spans="3:44" ht="12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02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spans="3:44" ht="12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02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spans="3:44" ht="12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02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spans="3:44" ht="12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02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spans="3:44" ht="12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02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spans="3:44" ht="12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02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spans="3:44" ht="12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02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spans="3:44" ht="12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02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spans="3:44" ht="12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02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spans="3:44" ht="12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02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spans="3:44" ht="12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02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spans="3:44" ht="12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02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spans="3:44" ht="12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02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spans="3:44" ht="12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02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spans="3:44" ht="12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02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spans="3:44" ht="12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02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spans="3:44" ht="12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02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spans="3:44" ht="12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02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spans="3:44" ht="12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02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spans="3:44" ht="12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02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spans="3:44" ht="12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02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spans="3:44" ht="12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02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spans="3:44" ht="12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02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spans="3:44" ht="12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02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spans="3:44" ht="12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02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spans="3:44" ht="12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02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spans="3:44" ht="12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02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spans="3:44" ht="12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02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spans="3:44" ht="12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02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spans="3:44" ht="12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02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spans="3:44" ht="12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02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spans="3:44" ht="12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02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spans="3:44" ht="12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02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spans="3:44" ht="12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02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spans="3:44" ht="12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02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spans="3:44" ht="12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02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spans="3:44" ht="12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02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spans="3:44" ht="12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02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spans="3:44" ht="12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02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spans="3:44" ht="12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02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spans="3:44" ht="12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02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spans="3:44" ht="12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02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spans="3:44" ht="12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02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spans="3:44" ht="12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02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spans="3:44" ht="12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02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spans="3:44" ht="12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02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spans="3:44" ht="12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02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spans="3:44" ht="12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02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spans="3:44" ht="12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02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spans="3:44" ht="12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02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spans="3:44" ht="12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02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spans="3:44" ht="12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02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spans="3:44" ht="12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02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spans="3:44" ht="12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02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spans="3:44" ht="12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02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spans="3:44" ht="12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02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  <row r="402" spans="3:44" ht="12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02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</row>
    <row r="403" spans="3:44" ht="12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02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</row>
    <row r="404" spans="3:44" ht="12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02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</row>
    <row r="405" spans="3:44" ht="12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02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</row>
    <row r="406" spans="3:44" ht="12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02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</row>
    <row r="407" spans="3:44" ht="12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02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</row>
    <row r="408" spans="3:44" ht="12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02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</row>
    <row r="409" spans="3:44" ht="12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02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spans="3:44" ht="12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02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spans="3:44" ht="12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02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</row>
    <row r="412" spans="3:44" ht="12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02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</row>
    <row r="413" spans="3:44" ht="12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02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</row>
    <row r="414" spans="3:44" ht="12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02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</row>
    <row r="415" spans="3:44" ht="12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02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</row>
    <row r="416" spans="3:44" ht="12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02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</row>
    <row r="417" spans="3:44" ht="12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02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</row>
    <row r="418" spans="3:44" ht="12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02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</row>
    <row r="419" spans="3:44" ht="12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02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</row>
    <row r="420" spans="3:44" ht="12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02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</row>
    <row r="421" spans="3:44" ht="12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02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</row>
    <row r="422" spans="3:44" ht="12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02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</row>
    <row r="423" spans="3:44" ht="12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02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</row>
    <row r="424" spans="3:44" ht="12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02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</row>
    <row r="425" spans="3:44" ht="12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02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</row>
    <row r="426" spans="3:44" ht="12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02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</row>
    <row r="427" spans="3:44" ht="12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02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</row>
    <row r="428" spans="3:44" ht="12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02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</row>
    <row r="429" spans="3:44" ht="12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02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</row>
    <row r="430" spans="3:44" ht="12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02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</row>
    <row r="431" spans="3:44" ht="12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02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</row>
    <row r="432" spans="3:44" ht="12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02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</row>
    <row r="433" spans="3:44" ht="12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02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</row>
    <row r="434" spans="3:44" ht="12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02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</row>
    <row r="435" spans="3:44" ht="12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02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</row>
    <row r="436" spans="3:44" ht="12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02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</row>
    <row r="437" spans="3:44" ht="12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02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</row>
    <row r="438" spans="3:44" ht="12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02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</row>
    <row r="439" spans="3:44" ht="12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02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</row>
    <row r="440" spans="3:44" ht="12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02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</row>
    <row r="441" spans="3:44" ht="12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02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</row>
    <row r="442" spans="3:44" ht="12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02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</row>
    <row r="443" spans="3:44" ht="12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02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</row>
    <row r="444" spans="3:44" ht="12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02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</row>
    <row r="445" spans="3:44" ht="12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02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</row>
    <row r="446" spans="3:44" ht="12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02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</row>
    <row r="447" spans="3:44" ht="12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02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</row>
    <row r="448" spans="3:44" ht="12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02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</row>
    <row r="449" spans="3:44" ht="12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02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</row>
    <row r="450" spans="3:44" ht="12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02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</row>
    <row r="451" spans="3:44" ht="12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02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</row>
    <row r="452" spans="3:44" ht="12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02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</row>
    <row r="453" spans="3:44" ht="12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02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</row>
    <row r="454" spans="3:44" ht="12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02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</row>
    <row r="455" spans="3:44" ht="12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02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</row>
    <row r="456" spans="3:44" ht="12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02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</row>
    <row r="457" spans="3:44" ht="12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02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</row>
    <row r="458" spans="3:44" ht="12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02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</row>
    <row r="459" spans="3:44" ht="12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02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</row>
    <row r="460" spans="3:44" ht="12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02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</row>
    <row r="461" spans="3:44" ht="12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02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</row>
    <row r="462" spans="3:44" ht="12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02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</row>
    <row r="463" spans="3:44" ht="12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02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</row>
    <row r="464" spans="3:44" ht="12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02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</row>
    <row r="465" spans="3:44" ht="12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02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</row>
    <row r="466" spans="3:44" ht="12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02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</row>
    <row r="467" spans="3:44" ht="12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02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</row>
    <row r="468" spans="3:44" ht="12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02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</row>
    <row r="469" spans="3:44" ht="12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02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</row>
    <row r="470" spans="3:44" ht="12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02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</row>
    <row r="471" spans="3:44" ht="12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02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</row>
    <row r="472" spans="3:44" ht="12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02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</row>
    <row r="473" spans="3:44" ht="12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02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</row>
    <row r="474" spans="3:44" ht="12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02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</row>
    <row r="475" spans="3:44" ht="12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02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</row>
    <row r="476" spans="3:44" ht="12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02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</row>
    <row r="477" spans="3:44" ht="12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02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</row>
    <row r="478" spans="3:44" ht="12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02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</row>
    <row r="479" spans="3:44" ht="12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02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</row>
    <row r="480" spans="3:44" ht="12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02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</row>
    <row r="481" spans="3:44" ht="12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02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</row>
    <row r="482" spans="3:44" ht="12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02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</row>
    <row r="483" spans="3:44" ht="12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02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</row>
    <row r="484" spans="3:44" ht="12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02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</row>
    <row r="485" spans="3:44" ht="12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02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</row>
    <row r="486" spans="3:44" ht="12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02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</row>
    <row r="487" spans="3:44" ht="12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02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</row>
    <row r="488" spans="3:44" ht="12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02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</row>
    <row r="489" spans="3:44" ht="12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02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</row>
    <row r="490" spans="3:44" ht="12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02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</row>
    <row r="491" spans="3:44" ht="12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02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</row>
    <row r="492" spans="3:44" ht="12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02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</row>
    <row r="493" spans="3:44" ht="12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02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</row>
    <row r="494" spans="3:44" ht="12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02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</row>
    <row r="495" spans="3:44" ht="12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02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</row>
    <row r="496" spans="3:44" ht="12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02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</row>
    <row r="497" spans="3:44" ht="12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02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</row>
    <row r="498" spans="3:44" ht="12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02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</row>
    <row r="499" spans="3:44" ht="12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02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</row>
    <row r="500" spans="3:44" ht="12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02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</row>
    <row r="501" spans="3:44" ht="12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02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</row>
    <row r="502" spans="3:44" ht="12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02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</row>
    <row r="503" spans="3:44" ht="12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02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</row>
    <row r="504" spans="3:44" ht="12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02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</row>
    <row r="505" spans="3:44" ht="12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02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</row>
    <row r="506" spans="3:44" ht="12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02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</row>
    <row r="507" spans="3:44" ht="12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02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</row>
    <row r="508" spans="3:44" ht="12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02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</row>
    <row r="509" spans="3:44" ht="12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02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</row>
    <row r="510" spans="3:44" ht="12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02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</row>
    <row r="511" spans="3:44" ht="12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02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</row>
    <row r="512" spans="3:44" ht="12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02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</row>
    <row r="513" spans="3:44" ht="12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02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</row>
    <row r="514" spans="3:44" ht="12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02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</row>
    <row r="515" spans="3:44" ht="12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02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</row>
    <row r="516" spans="3:44" ht="12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02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</row>
    <row r="517" spans="3:44" ht="12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02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</row>
    <row r="518" spans="3:44" ht="12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02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</row>
    <row r="519" spans="3:44" ht="12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02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</row>
    <row r="520" spans="3:44" ht="12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02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</row>
    <row r="521" spans="3:44" ht="12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02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</row>
    <row r="522" spans="3:44" ht="12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02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</row>
    <row r="523" spans="3:44" ht="12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02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</row>
    <row r="524" spans="3:44" ht="12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02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</row>
    <row r="525" spans="3:44" ht="12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02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</row>
    <row r="526" spans="3:44" ht="12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02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</row>
    <row r="527" spans="3:44" ht="12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02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</row>
    <row r="528" spans="3:44" ht="12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02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</row>
    <row r="529" spans="3:44" ht="12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02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</row>
    <row r="530" spans="3:44" ht="12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02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</row>
    <row r="531" spans="3:44" ht="12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02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</row>
    <row r="532" spans="3:44" ht="12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02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</row>
    <row r="533" spans="3:44" ht="12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02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</row>
    <row r="534" spans="3:44" ht="12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02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</row>
    <row r="535" spans="3:44" ht="12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02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</row>
    <row r="536" spans="3:44" ht="12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02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</row>
    <row r="537" spans="3:44" ht="12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02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</row>
    <row r="538" spans="3:44" ht="12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02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</row>
    <row r="539" spans="3:44" ht="12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02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</row>
    <row r="540" spans="3:44" ht="12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02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</row>
    <row r="541" spans="3:44" ht="12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02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</row>
    <row r="542" spans="3:44" ht="12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02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</row>
    <row r="543" spans="3:44" ht="12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02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</row>
    <row r="544" spans="3:44" ht="12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02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</row>
    <row r="545" spans="3:44" ht="12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02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</row>
    <row r="546" spans="3:44" ht="12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02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</row>
    <row r="547" spans="3:44" ht="12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02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</row>
    <row r="548" spans="3:44" ht="12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02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</row>
    <row r="549" spans="3:44" ht="12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02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</row>
    <row r="550" spans="3:44" ht="12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02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</row>
    <row r="551" spans="3:44" ht="12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02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</row>
    <row r="552" spans="3:44" ht="12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02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</row>
    <row r="553" spans="3:44" ht="12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02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</row>
    <row r="554" spans="3:44" ht="12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02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</row>
    <row r="555" spans="3:44" ht="12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02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</row>
    <row r="556" spans="3:44" ht="12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02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</row>
    <row r="557" spans="3:44" ht="12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02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</row>
    <row r="558" spans="3:44" ht="12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02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</row>
    <row r="559" spans="3:44" ht="12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02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</row>
    <row r="560" spans="3:44" ht="12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02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</row>
    <row r="561" spans="3:44" ht="12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02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</row>
    <row r="562" spans="3:44" ht="12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02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</row>
    <row r="563" spans="3:44" ht="12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02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</row>
    <row r="564" spans="3:44" ht="12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02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</row>
    <row r="565" spans="3:44" ht="12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02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</row>
    <row r="566" spans="3:44" ht="12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02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</row>
    <row r="567" spans="3:44" ht="12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02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</row>
    <row r="568" spans="3:44" ht="12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02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</row>
    <row r="569" spans="3:44" ht="12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02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</row>
    <row r="570" spans="3:44" ht="12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02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</row>
    <row r="571" spans="3:44" ht="12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02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</row>
    <row r="572" spans="3:44" ht="12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02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</row>
    <row r="573" spans="3:44" ht="12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02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</row>
    <row r="574" spans="3:44" ht="12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02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</row>
    <row r="575" spans="3:44" ht="12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02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</row>
    <row r="576" spans="3:44" ht="12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02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</row>
    <row r="577" spans="3:44" ht="12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02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</row>
    <row r="578" spans="3:44" ht="12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02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</row>
    <row r="579" spans="3:44" ht="12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02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</row>
    <row r="580" spans="3:44" ht="12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02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</row>
    <row r="581" spans="3:44" ht="12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02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</row>
    <row r="582" spans="3:44" ht="12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02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</row>
    <row r="583" spans="3:44" ht="12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02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</row>
    <row r="584" spans="3:44" ht="12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02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</row>
    <row r="585" spans="3:44" ht="12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02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</row>
    <row r="586" spans="3:44" ht="12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02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</row>
    <row r="587" spans="3:44" ht="12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02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</row>
    <row r="588" spans="3:44" ht="12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02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</row>
    <row r="589" spans="3:44" ht="12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02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</row>
    <row r="590" spans="3:44" ht="12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02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</row>
    <row r="591" spans="3:44" ht="12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02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</row>
    <row r="592" spans="3:44" ht="12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02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</row>
    <row r="593" spans="3:44" ht="12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02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</row>
  </sheetData>
  <sheetProtection password="D839" sheet="1" selectLockedCells="1"/>
  <mergeCells count="158">
    <mergeCell ref="AG51:AG52"/>
    <mergeCell ref="AG53:AG55"/>
    <mergeCell ref="D43:G43"/>
    <mergeCell ref="AG68:AG69"/>
    <mergeCell ref="C66:N66"/>
    <mergeCell ref="C68:G68"/>
    <mergeCell ref="J68:N68"/>
    <mergeCell ref="D69:E69"/>
    <mergeCell ref="F69:G69"/>
    <mergeCell ref="M69:N69"/>
    <mergeCell ref="AG43:AG44"/>
    <mergeCell ref="D74:E74"/>
    <mergeCell ref="F74:G74"/>
    <mergeCell ref="K74:L74"/>
    <mergeCell ref="M74:N74"/>
    <mergeCell ref="D70:E70"/>
    <mergeCell ref="F70:G70"/>
    <mergeCell ref="K70:L70"/>
    <mergeCell ref="AG48:AG50"/>
    <mergeCell ref="D71:E71"/>
    <mergeCell ref="K75:L75"/>
    <mergeCell ref="M75:N75"/>
    <mergeCell ref="D76:E76"/>
    <mergeCell ref="F76:G76"/>
    <mergeCell ref="K76:L76"/>
    <mergeCell ref="M76:N76"/>
    <mergeCell ref="D77:E77"/>
    <mergeCell ref="F77:G77"/>
    <mergeCell ref="K77:L77"/>
    <mergeCell ref="M77:N77"/>
    <mergeCell ref="D73:E73"/>
    <mergeCell ref="F73:G73"/>
    <mergeCell ref="K73:L73"/>
    <mergeCell ref="M73:N73"/>
    <mergeCell ref="D75:E75"/>
    <mergeCell ref="F75:G75"/>
    <mergeCell ref="F71:G71"/>
    <mergeCell ref="C45:C46"/>
    <mergeCell ref="D45:G46"/>
    <mergeCell ref="J45:J46"/>
    <mergeCell ref="K45:N46"/>
    <mergeCell ref="C59:G59"/>
    <mergeCell ref="J60:N60"/>
    <mergeCell ref="J62:N62"/>
    <mergeCell ref="K69:L69"/>
    <mergeCell ref="C62:G62"/>
    <mergeCell ref="J38:J39"/>
    <mergeCell ref="L36:L37"/>
    <mergeCell ref="M36:M37"/>
    <mergeCell ref="D72:E72"/>
    <mergeCell ref="F72:G72"/>
    <mergeCell ref="K72:L72"/>
    <mergeCell ref="M72:N72"/>
    <mergeCell ref="K71:L71"/>
    <mergeCell ref="M71:N71"/>
    <mergeCell ref="M70:N70"/>
    <mergeCell ref="D48:G49"/>
    <mergeCell ref="C54:G55"/>
    <mergeCell ref="C61:G61"/>
    <mergeCell ref="C60:G60"/>
    <mergeCell ref="D51:G52"/>
    <mergeCell ref="C56:G56"/>
    <mergeCell ref="C58:G58"/>
    <mergeCell ref="C48:C49"/>
    <mergeCell ref="C51:C52"/>
    <mergeCell ref="J51:J52"/>
    <mergeCell ref="J54:N55"/>
    <mergeCell ref="J59:N59"/>
    <mergeCell ref="J61:N61"/>
    <mergeCell ref="J56:N56"/>
    <mergeCell ref="J58:N58"/>
    <mergeCell ref="K51:N52"/>
    <mergeCell ref="N36:N37"/>
    <mergeCell ref="Q62:R63"/>
    <mergeCell ref="K41:N42"/>
    <mergeCell ref="AG25:AG26"/>
    <mergeCell ref="AG27:AG28"/>
    <mergeCell ref="AG29:AG30"/>
    <mergeCell ref="M38:M39"/>
    <mergeCell ref="L38:L39"/>
    <mergeCell ref="K38:K39"/>
    <mergeCell ref="AG63:AG64"/>
    <mergeCell ref="AG33:AG34"/>
    <mergeCell ref="AG20:AG21"/>
    <mergeCell ref="AG22:AG23"/>
    <mergeCell ref="K5:K6"/>
    <mergeCell ref="L5:L6"/>
    <mergeCell ref="M5:M6"/>
    <mergeCell ref="AA6:AA7"/>
    <mergeCell ref="AG31:AG32"/>
    <mergeCell ref="AG4:AG5"/>
    <mergeCell ref="AG7:AG8"/>
    <mergeCell ref="K48:N49"/>
    <mergeCell ref="J21:J22"/>
    <mergeCell ref="AG9:AG10"/>
    <mergeCell ref="AG13:AG14"/>
    <mergeCell ref="AG15:AG17"/>
    <mergeCell ref="K2:N2"/>
    <mergeCell ref="S9:T9"/>
    <mergeCell ref="J34:J35"/>
    <mergeCell ref="N5:N6"/>
    <mergeCell ref="J13:J14"/>
    <mergeCell ref="E2:G2"/>
    <mergeCell ref="J25:J26"/>
    <mergeCell ref="J27:J28"/>
    <mergeCell ref="G5:G6"/>
    <mergeCell ref="J4:N4"/>
    <mergeCell ref="J7:J8"/>
    <mergeCell ref="J15:J16"/>
    <mergeCell ref="J9:J10"/>
    <mergeCell ref="J5:J6"/>
    <mergeCell ref="J19:J20"/>
    <mergeCell ref="C41:C42"/>
    <mergeCell ref="C34:C35"/>
    <mergeCell ref="C36:C37"/>
    <mergeCell ref="G38:G39"/>
    <mergeCell ref="F38:F39"/>
    <mergeCell ref="C38:C39"/>
    <mergeCell ref="E38:E39"/>
    <mergeCell ref="D38:D39"/>
    <mergeCell ref="D36:D37"/>
    <mergeCell ref="E36:E37"/>
    <mergeCell ref="C13:C14"/>
    <mergeCell ref="C15:C16"/>
    <mergeCell ref="C5:C6"/>
    <mergeCell ref="D5:D6"/>
    <mergeCell ref="E5:E6"/>
    <mergeCell ref="F5:F6"/>
    <mergeCell ref="C2:D2"/>
    <mergeCell ref="C19:C20"/>
    <mergeCell ref="D41:G42"/>
    <mergeCell ref="C21:C22"/>
    <mergeCell ref="C25:C26"/>
    <mergeCell ref="C27:C28"/>
    <mergeCell ref="C4:G4"/>
    <mergeCell ref="C7:C8"/>
    <mergeCell ref="C9:C10"/>
    <mergeCell ref="B31:N32"/>
    <mergeCell ref="F36:F37"/>
    <mergeCell ref="G36:G37"/>
    <mergeCell ref="D34:F34"/>
    <mergeCell ref="J36:J37"/>
    <mergeCell ref="AG70:AG71"/>
    <mergeCell ref="J48:J49"/>
    <mergeCell ref="K34:M34"/>
    <mergeCell ref="K36:K37"/>
    <mergeCell ref="J41:J42"/>
    <mergeCell ref="N38:N39"/>
    <mergeCell ref="L1:N1"/>
    <mergeCell ref="AG45:AG46"/>
    <mergeCell ref="B5:B6"/>
    <mergeCell ref="H2:I2"/>
    <mergeCell ref="H4:I4"/>
    <mergeCell ref="K43:N43"/>
    <mergeCell ref="I43:J43"/>
    <mergeCell ref="AG36:AG37"/>
    <mergeCell ref="AG38:AG39"/>
    <mergeCell ref="AG40:AG41"/>
  </mergeCells>
  <dataValidations count="27">
    <dataValidation type="list" allowBlank="1" showInputMessage="1" showErrorMessage="1" sqref="K41">
      <formula1>Kolo</formula1>
    </dataValidation>
    <dataValidation type="list" allowBlank="1" showInputMessage="1" showErrorMessage="1" sqref="D41:G42">
      <formula1>Rozhodca_D</formula1>
    </dataValidation>
    <dataValidation type="list" allowBlank="1" showInputMessage="1" showErrorMessage="1" sqref="C11">
      <formula1>INDIRECT($C4)</formula1>
    </dataValidation>
    <dataValidation type="list" allowBlank="1" showInputMessage="1" showErrorMessage="1" sqref="C17">
      <formula1>INDIRECT($C4)</formula1>
    </dataValidation>
    <dataValidation type="list" allowBlank="1" showInputMessage="1" showErrorMessage="1" sqref="C23">
      <formula1>INDIRECT($C4)</formula1>
    </dataValidation>
    <dataValidation type="list" allowBlank="1" showInputMessage="1" showErrorMessage="1" sqref="C29">
      <formula1>INDIRECT($C4)</formula1>
    </dataValidation>
    <dataValidation type="list" allowBlank="1" showInputMessage="1" showErrorMessage="1" sqref="J11">
      <formula1>INDIRECT($J4)</formula1>
    </dataValidation>
    <dataValidation type="list" allowBlank="1" showInputMessage="1" showErrorMessage="1" sqref="J17">
      <formula1>INDIRECT($J4)</formula1>
    </dataValidation>
    <dataValidation type="list" allowBlank="1" showInputMessage="1" showErrorMessage="1" sqref="J23">
      <formula1>INDIRECT($J4)</formula1>
    </dataValidation>
    <dataValidation type="list" allowBlank="1" showInputMessage="1" showErrorMessage="1" sqref="J29">
      <formula1>INDIRECT($J4)</formula1>
    </dataValidation>
    <dataValidation type="list" allowBlank="1" showInputMessage="1" showErrorMessage="1" sqref="C7:C8">
      <formula1>INDIRECT($C4)</formula1>
    </dataValidation>
    <dataValidation type="list" allowBlank="1" showInputMessage="1" showErrorMessage="1" sqref="C13:C14">
      <formula1>INDIRECT($C4)</formula1>
    </dataValidation>
    <dataValidation type="list" allowBlank="1" showInputMessage="1" showErrorMessage="1" sqref="C19:C20">
      <formula1>INDIRECT($C4)</formula1>
    </dataValidation>
    <dataValidation type="list" allowBlank="1" showInputMessage="1" showErrorMessage="1" sqref="C25:C26">
      <formula1>INDIRECT($C4)</formula1>
    </dataValidation>
    <dataValidation type="list" allowBlank="1" showInputMessage="1" showErrorMessage="1" sqref="J7:J8">
      <formula1>INDIRECT($J4)</formula1>
    </dataValidation>
    <dataValidation type="list" allowBlank="1" showInputMessage="1" showErrorMessage="1" sqref="J13:J14">
      <formula1>INDIRECT($J4)</formula1>
    </dataValidation>
    <dataValidation type="list" allowBlank="1" showInputMessage="1" showErrorMessage="1" sqref="J19:J20">
      <formula1>INDIRECT($J4)</formula1>
    </dataValidation>
    <dataValidation type="list" allowBlank="1" showInputMessage="1" showErrorMessage="1" sqref="J25:J26">
      <formula1>INDIRECT($J4)</formula1>
    </dataValidation>
    <dataValidation type="list" allowBlank="1" showInputMessage="1" showErrorMessage="1" sqref="K2:N2">
      <formula1>INDIRECT($E2)</formula1>
    </dataValidation>
    <dataValidation type="list" allowBlank="1" showInputMessage="1" showErrorMessage="1" sqref="E2:G2">
      <formula1>$Q$10:$Q$11</formula1>
    </dataValidation>
    <dataValidation type="list" allowBlank="1" showInputMessage="1" showErrorMessage="1" sqref="C36">
      <formula1>INDIRECT($C4)</formula1>
    </dataValidation>
    <dataValidation type="list" allowBlank="1" showInputMessage="1" showErrorMessage="1" sqref="C38">
      <formula1>INDIRECT($C4)</formula1>
    </dataValidation>
    <dataValidation type="list" allowBlank="1" showInputMessage="1" showErrorMessage="1" sqref="J36">
      <formula1>INDIRECT($J4)</formula1>
    </dataValidation>
    <dataValidation type="list" allowBlank="1" showInputMessage="1" showErrorMessage="1" sqref="J38">
      <formula1>INDIRECT($J4)</formula1>
    </dataValidation>
    <dataValidation type="list" allowBlank="1" showInputMessage="1" showErrorMessage="1" sqref="J4:N4">
      <formula1>INDIRECT(SUBSTITUTE(E2&amp;K2," ",""))</formula1>
    </dataValidation>
    <dataValidation type="list" allowBlank="1" showInputMessage="1" showErrorMessage="1" sqref="C4:F4">
      <formula1>INDIRECT(SUBSTITUTE(E2&amp;K2," ",""))</formula1>
    </dataValidation>
    <dataValidation type="list" allowBlank="1" showInputMessage="1" showErrorMessage="1" sqref="G4">
      <formula1>INDIRECT(SUBSTITUTE(J2&amp;O2," ",""))</formula1>
    </dataValidation>
  </dataValidations>
  <printOptions/>
  <pageMargins left="0.11811023622047245" right="0.11811023622047245" top="0.11811023622047245" bottom="0.11811023622047245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Q71"/>
  <sheetViews>
    <sheetView zoomScaleSheetLayoutView="100" zoomScalePageLayoutView="112" workbookViewId="0" topLeftCell="A13">
      <selection activeCell="A1" sqref="A1:AC1"/>
    </sheetView>
  </sheetViews>
  <sheetFormatPr defaultColWidth="2.57421875" defaultRowHeight="12"/>
  <cols>
    <col min="1" max="1" width="1.7109375" style="0" customWidth="1"/>
    <col min="2" max="2" width="6.7109375" style="0" customWidth="1"/>
    <col min="3" max="3" width="3.8515625" style="0" customWidth="1"/>
    <col min="4" max="4" width="4.421875" style="0" customWidth="1"/>
    <col min="5" max="5" width="5.57421875" style="0" customWidth="1"/>
    <col min="6" max="7" width="4.7109375" style="0" customWidth="1"/>
    <col min="8" max="8" width="4.57421875" style="0" customWidth="1"/>
    <col min="9" max="9" width="6.140625" style="0" customWidth="1"/>
    <col min="10" max="10" width="3.57421875" style="0" customWidth="1"/>
    <col min="11" max="11" width="2.00390625" style="0" customWidth="1"/>
    <col min="12" max="13" width="3.140625" style="0" customWidth="1"/>
    <col min="14" max="14" width="2.28125" style="0" customWidth="1"/>
    <col min="15" max="15" width="1.57421875" style="0" customWidth="1"/>
    <col min="16" max="16" width="2.28125" style="0" customWidth="1"/>
    <col min="17" max="17" width="6.7109375" style="0" customWidth="1"/>
    <col min="18" max="18" width="3.8515625" style="0" customWidth="1"/>
    <col min="19" max="19" width="4.421875" style="0" customWidth="1"/>
    <col min="20" max="20" width="5.57421875" style="0" customWidth="1"/>
    <col min="21" max="22" width="4.7109375" style="0" customWidth="1"/>
    <col min="23" max="23" width="4.57421875" style="0" customWidth="1"/>
    <col min="24" max="24" width="6.140625" style="0" customWidth="1"/>
    <col min="25" max="25" width="3.57421875" style="0" customWidth="1"/>
    <col min="26" max="26" width="2.00390625" style="0" customWidth="1"/>
    <col min="27" max="28" width="3.140625" style="0" customWidth="1"/>
    <col min="29" max="29" width="0.71875" style="0" customWidth="1"/>
    <col min="30" max="30" width="3.8515625" style="0" customWidth="1"/>
    <col min="31" max="31" width="6.00390625" style="0" hidden="1" customWidth="1"/>
    <col min="32" max="32" width="19.00390625" style="0" hidden="1" customWidth="1"/>
    <col min="33" max="33" width="1.28515625" style="0" hidden="1" customWidth="1"/>
    <col min="34" max="34" width="20.7109375" style="0" hidden="1" customWidth="1"/>
    <col min="35" max="35" width="2.00390625" style="0" hidden="1" customWidth="1"/>
    <col min="36" max="36" width="10.7109375" style="0" hidden="1" customWidth="1"/>
    <col min="37" max="37" width="1.28515625" style="0" hidden="1" customWidth="1"/>
    <col min="38" max="38" width="10.28125" style="0" hidden="1" customWidth="1"/>
    <col min="39" max="39" width="7.421875" style="0" hidden="1" customWidth="1"/>
    <col min="40" max="40" width="8.57421875" style="0" customWidth="1"/>
  </cols>
  <sheetData>
    <row r="1" spans="1:38" ht="9.75" customHeight="1" thickBot="1">
      <c r="A1" s="845"/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  <c r="W1" s="845"/>
      <c r="X1" s="845"/>
      <c r="Y1" s="845"/>
      <c r="Z1" s="845"/>
      <c r="AA1" s="845"/>
      <c r="AB1" s="845"/>
      <c r="AC1" s="845"/>
      <c r="AL1" s="374" t="s">
        <v>330</v>
      </c>
    </row>
    <row r="2" spans="2:34" ht="30" customHeight="1" thickBot="1">
      <c r="B2" s="928" t="str">
        <f>IF(Zápis!D41="","Na rozhodcu sa zabudlo !",AF2)</f>
        <v>Zápis o stretnutí</v>
      </c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  <c r="N2" s="928"/>
      <c r="O2" s="928"/>
      <c r="P2" s="928"/>
      <c r="Q2" s="928"/>
      <c r="R2" s="928"/>
      <c r="S2" s="928"/>
      <c r="T2" s="928"/>
      <c r="U2" s="928"/>
      <c r="V2" s="928"/>
      <c r="W2" s="928"/>
      <c r="X2" s="928"/>
      <c r="Y2" s="928"/>
      <c r="Z2" s="928"/>
      <c r="AA2" s="928"/>
      <c r="AB2" s="928"/>
      <c r="AF2" s="31" t="s">
        <v>1</v>
      </c>
      <c r="AG2" s="86"/>
      <c r="AH2" s="32"/>
    </row>
    <row r="3" spans="3:28" ht="7.5" customHeight="1" thickBo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34" ht="12" customHeight="1">
      <c r="B4" s="79"/>
      <c r="C4" s="79"/>
      <c r="D4" s="79"/>
      <c r="E4" s="79"/>
      <c r="F4" s="901" t="str">
        <f>Zápis!$T$2</f>
        <v>1. DLZ</v>
      </c>
      <c r="G4" s="901"/>
      <c r="H4" s="901"/>
      <c r="I4" s="909" t="s">
        <v>18</v>
      </c>
      <c r="J4" s="909"/>
      <c r="K4" s="909"/>
      <c r="L4" s="909"/>
      <c r="M4" s="909"/>
      <c r="N4" s="1"/>
      <c r="O4" s="1"/>
      <c r="P4" s="1"/>
      <c r="Q4" s="899" t="s">
        <v>49</v>
      </c>
      <c r="R4" s="899"/>
      <c r="S4" s="929" t="str">
        <f>$AF$4</f>
        <v>Inter BA</v>
      </c>
      <c r="T4" s="929"/>
      <c r="U4" s="929"/>
      <c r="V4" s="929"/>
      <c r="W4" s="929"/>
      <c r="X4" s="929"/>
      <c r="Y4" s="929"/>
      <c r="Z4" s="929"/>
      <c r="AA4" s="929"/>
      <c r="AB4" s="929"/>
      <c r="AC4" s="6"/>
      <c r="AF4" s="19" t="str">
        <f>TRIM(SUBSTITUTE(Zápis!K2,"_"," "))</f>
        <v>Inter BA</v>
      </c>
      <c r="AG4" s="87"/>
      <c r="AH4" s="20"/>
    </row>
    <row r="5" spans="2:34" ht="12" customHeight="1">
      <c r="B5" s="79"/>
      <c r="C5" s="79"/>
      <c r="D5" s="79"/>
      <c r="E5" s="79"/>
      <c r="F5" s="901"/>
      <c r="G5" s="901"/>
      <c r="H5" s="901"/>
      <c r="I5" s="909"/>
      <c r="J5" s="909"/>
      <c r="K5" s="909"/>
      <c r="L5" s="909"/>
      <c r="M5" s="909"/>
      <c r="N5" s="1"/>
      <c r="O5" s="1"/>
      <c r="P5" s="1"/>
      <c r="Q5" s="899"/>
      <c r="R5" s="899"/>
      <c r="S5" s="929"/>
      <c r="T5" s="929"/>
      <c r="U5" s="929"/>
      <c r="V5" s="929"/>
      <c r="W5" s="929"/>
      <c r="X5" s="929"/>
      <c r="Y5" s="929"/>
      <c r="Z5" s="929"/>
      <c r="AA5" s="929"/>
      <c r="AB5" s="929"/>
      <c r="AC5" s="6"/>
      <c r="AF5" s="11"/>
      <c r="AG5" s="6"/>
      <c r="AH5" s="21"/>
    </row>
    <row r="6" spans="2:34" ht="12" customHeight="1">
      <c r="B6" s="922" t="s">
        <v>52</v>
      </c>
      <c r="C6" s="922"/>
      <c r="D6" s="922"/>
      <c r="E6" s="922"/>
      <c r="F6" s="901"/>
      <c r="G6" s="901"/>
      <c r="H6" s="901"/>
      <c r="I6" s="912" t="s">
        <v>13</v>
      </c>
      <c r="J6" s="912"/>
      <c r="K6" s="900">
        <f>Zápis!$K$41</f>
        <v>13</v>
      </c>
      <c r="L6" s="900"/>
      <c r="M6" s="1"/>
      <c r="N6" s="1"/>
      <c r="O6" s="1"/>
      <c r="P6" s="1"/>
      <c r="Q6" s="899" t="s">
        <v>2</v>
      </c>
      <c r="R6" s="856">
        <f>Zápis!$D$48</f>
        <v>42764</v>
      </c>
      <c r="S6" s="856"/>
      <c r="T6" s="856"/>
      <c r="U6" s="1"/>
      <c r="V6" s="912" t="s">
        <v>4</v>
      </c>
      <c r="W6" s="930">
        <f>Zápis!$D$51</f>
        <v>0.4166666666666667</v>
      </c>
      <c r="X6" s="900"/>
      <c r="Y6" s="912" t="s">
        <v>3</v>
      </c>
      <c r="Z6" s="930">
        <f>Zápis!$K$51</f>
        <v>0.5069444444444444</v>
      </c>
      <c r="AA6" s="900"/>
      <c r="AB6" s="900"/>
      <c r="AC6" s="6"/>
      <c r="AF6" s="11"/>
      <c r="AG6" s="6"/>
      <c r="AH6" s="21"/>
    </row>
    <row r="7" spans="2:34" ht="12" customHeight="1">
      <c r="B7" s="922"/>
      <c r="C7" s="922"/>
      <c r="D7" s="922"/>
      <c r="E7" s="922"/>
      <c r="F7" s="901"/>
      <c r="G7" s="901"/>
      <c r="H7" s="901"/>
      <c r="I7" s="912"/>
      <c r="J7" s="912"/>
      <c r="K7" s="900"/>
      <c r="L7" s="900"/>
      <c r="M7" s="1"/>
      <c r="N7" s="1"/>
      <c r="O7" s="1"/>
      <c r="P7" s="1"/>
      <c r="Q7" s="899"/>
      <c r="R7" s="856"/>
      <c r="S7" s="856"/>
      <c r="T7" s="856"/>
      <c r="U7" s="1"/>
      <c r="V7" s="912"/>
      <c r="W7" s="900"/>
      <c r="X7" s="900"/>
      <c r="Y7" s="912"/>
      <c r="Z7" s="900"/>
      <c r="AA7" s="900"/>
      <c r="AB7" s="900"/>
      <c r="AC7" s="6"/>
      <c r="AF7" s="11"/>
      <c r="AG7" s="6"/>
      <c r="AH7" s="21"/>
    </row>
    <row r="8" spans="2:34" ht="6" customHeight="1">
      <c r="B8" s="922"/>
      <c r="C8" s="922"/>
      <c r="D8" s="922"/>
      <c r="E8" s="922"/>
      <c r="F8" s="92"/>
      <c r="G8" s="92"/>
      <c r="H8" s="92"/>
      <c r="I8" s="36"/>
      <c r="J8" s="1"/>
      <c r="K8" s="1"/>
      <c r="L8" s="1"/>
      <c r="M8" s="910" t="str">
        <f>IF(J42&lt;Q42,"-",IF(J42=Q42,"","+"))</f>
        <v>-</v>
      </c>
      <c r="N8" s="820">
        <f>ABS(J42-Q42)</f>
        <v>45</v>
      </c>
      <c r="O8" s="820"/>
      <c r="P8" s="820"/>
      <c r="Q8" s="913" t="str">
        <f>IF(J42&gt;Q42,"-",IF(J42=Q42,"","+"))</f>
        <v>+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6"/>
      <c r="AF8" s="11"/>
      <c r="AG8" s="6"/>
      <c r="AH8" s="21"/>
    </row>
    <row r="9" spans="2:34" ht="6" customHeight="1">
      <c r="B9" s="922"/>
      <c r="C9" s="922"/>
      <c r="D9" s="922"/>
      <c r="E9" s="922"/>
      <c r="F9" s="92"/>
      <c r="G9" s="92"/>
      <c r="H9" s="92"/>
      <c r="I9" s="36"/>
      <c r="J9" s="1"/>
      <c r="K9" s="1"/>
      <c r="L9" s="1"/>
      <c r="M9" s="910"/>
      <c r="N9" s="820"/>
      <c r="O9" s="820"/>
      <c r="P9" s="820"/>
      <c r="Q9" s="913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6"/>
      <c r="AF9" s="11"/>
      <c r="AG9" s="6"/>
      <c r="AH9" s="21"/>
    </row>
    <row r="10" spans="2:34" ht="12.75" customHeight="1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911"/>
      <c r="N10" s="820"/>
      <c r="O10" s="820"/>
      <c r="P10" s="820"/>
      <c r="Q10" s="91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6"/>
      <c r="AF10" s="11"/>
      <c r="AG10" s="6"/>
      <c r="AH10" s="21"/>
    </row>
    <row r="11" spans="2:34" ht="12">
      <c r="B11" s="854" t="s">
        <v>19</v>
      </c>
      <c r="C11" s="855"/>
      <c r="D11" s="855"/>
      <c r="E11" s="855"/>
      <c r="F11" s="908" t="s">
        <v>5</v>
      </c>
      <c r="G11" s="829"/>
      <c r="H11" s="829"/>
      <c r="I11" s="829"/>
      <c r="J11" s="829"/>
      <c r="K11" s="829"/>
      <c r="L11" s="829"/>
      <c r="M11" s="889"/>
      <c r="N11" s="2"/>
      <c r="O11" s="2"/>
      <c r="P11" s="2"/>
      <c r="Q11" s="854" t="s">
        <v>19</v>
      </c>
      <c r="R11" s="855"/>
      <c r="S11" s="855"/>
      <c r="T11" s="855"/>
      <c r="U11" s="918" t="s">
        <v>6</v>
      </c>
      <c r="V11" s="855"/>
      <c r="W11" s="855"/>
      <c r="X11" s="855"/>
      <c r="Y11" s="855"/>
      <c r="Z11" s="855"/>
      <c r="AA11" s="855"/>
      <c r="AB11" s="919"/>
      <c r="AC11" s="6"/>
      <c r="AF11" s="11"/>
      <c r="AG11" s="6"/>
      <c r="AH11" s="21"/>
    </row>
    <row r="12" spans="2:34" ht="12.75" thickBot="1">
      <c r="B12" s="926" t="s">
        <v>322</v>
      </c>
      <c r="C12" s="920"/>
      <c r="D12" s="920"/>
      <c r="E12" s="920"/>
      <c r="F12" s="902" t="str">
        <f>$AF$12</f>
        <v>KK Inter Bratislava Dor</v>
      </c>
      <c r="G12" s="903"/>
      <c r="H12" s="903"/>
      <c r="I12" s="903"/>
      <c r="J12" s="903"/>
      <c r="K12" s="903"/>
      <c r="L12" s="903"/>
      <c r="M12" s="904"/>
      <c r="N12" s="2"/>
      <c r="O12" s="2"/>
      <c r="P12" s="2"/>
      <c r="Q12" s="926" t="s">
        <v>322</v>
      </c>
      <c r="R12" s="920"/>
      <c r="S12" s="920"/>
      <c r="T12" s="921"/>
      <c r="U12" s="902" t="str">
        <f>$AH$12</f>
        <v>MKK Slovan Galanta Dor</v>
      </c>
      <c r="V12" s="903"/>
      <c r="W12" s="903"/>
      <c r="X12" s="903"/>
      <c r="Y12" s="903"/>
      <c r="Z12" s="903"/>
      <c r="AA12" s="903"/>
      <c r="AB12" s="904"/>
      <c r="AC12" s="6"/>
      <c r="AF12" s="22" t="str">
        <f>TRIM(SUBSTITUTE(Zápis!C4,"_"," "))</f>
        <v>KK Inter Bratislava Dor</v>
      </c>
      <c r="AG12" s="88"/>
      <c r="AH12" s="23" t="str">
        <f>TRIM(SUBSTITUTE(Zápis!J4,"_"," "))</f>
        <v>MKK Slovan Galanta Dor</v>
      </c>
    </row>
    <row r="13" spans="2:38" ht="12">
      <c r="B13" s="926" t="s">
        <v>323</v>
      </c>
      <c r="C13" s="920"/>
      <c r="D13" s="920"/>
      <c r="E13" s="920"/>
      <c r="F13" s="905"/>
      <c r="G13" s="906"/>
      <c r="H13" s="906"/>
      <c r="I13" s="906"/>
      <c r="J13" s="906"/>
      <c r="K13" s="906"/>
      <c r="L13" s="906"/>
      <c r="M13" s="907"/>
      <c r="N13" s="2"/>
      <c r="O13" s="2"/>
      <c r="P13" s="2"/>
      <c r="Q13" s="926" t="s">
        <v>323</v>
      </c>
      <c r="R13" s="920"/>
      <c r="S13" s="920"/>
      <c r="T13" s="921"/>
      <c r="U13" s="905"/>
      <c r="V13" s="906"/>
      <c r="W13" s="906"/>
      <c r="X13" s="906"/>
      <c r="Y13" s="906"/>
      <c r="Z13" s="906"/>
      <c r="AA13" s="906"/>
      <c r="AB13" s="907"/>
      <c r="AC13" s="6"/>
      <c r="AL13" s="6"/>
    </row>
    <row r="14" spans="2:38" ht="12" customHeight="1" thickBot="1">
      <c r="B14" s="883" t="str">
        <f>Zápis!C7</f>
        <v>Babka Patrik</v>
      </c>
      <c r="C14" s="884"/>
      <c r="D14" s="884"/>
      <c r="E14" s="885"/>
      <c r="F14" s="69" t="s">
        <v>7</v>
      </c>
      <c r="G14" s="70" t="s">
        <v>8</v>
      </c>
      <c r="H14" s="71" t="s">
        <v>9</v>
      </c>
      <c r="I14" s="72" t="s">
        <v>10</v>
      </c>
      <c r="J14" s="920" t="s">
        <v>11</v>
      </c>
      <c r="K14" s="921"/>
      <c r="L14" s="920" t="s">
        <v>12</v>
      </c>
      <c r="M14" s="927"/>
      <c r="N14" s="2"/>
      <c r="O14" s="2"/>
      <c r="P14" s="2"/>
      <c r="Q14" s="883" t="str">
        <f>Zápis!J7</f>
        <v>Kivaroth Samuel</v>
      </c>
      <c r="R14" s="884"/>
      <c r="S14" s="884"/>
      <c r="T14" s="885"/>
      <c r="U14" s="69" t="s">
        <v>7</v>
      </c>
      <c r="V14" s="70" t="s">
        <v>8</v>
      </c>
      <c r="W14" s="84" t="s">
        <v>9</v>
      </c>
      <c r="X14" s="72" t="s">
        <v>10</v>
      </c>
      <c r="Y14" s="920" t="s">
        <v>11</v>
      </c>
      <c r="Z14" s="921"/>
      <c r="AA14" s="920" t="s">
        <v>12</v>
      </c>
      <c r="AB14" s="927"/>
      <c r="AC14" s="6"/>
      <c r="AL14" s="6"/>
    </row>
    <row r="15" spans="2:38" ht="12" customHeight="1">
      <c r="B15" s="886"/>
      <c r="C15" s="887"/>
      <c r="D15" s="887"/>
      <c r="E15" s="888"/>
      <c r="F15" s="273">
        <f>IF(Zápis!E7="","",Zápis!E7)</f>
        <v>91</v>
      </c>
      <c r="G15" s="274">
        <f>IF(ISERROR(SUM(I15-F15)),"",SUM(I15-F15))</f>
        <v>45</v>
      </c>
      <c r="H15" s="275">
        <f>IF(Zápis!F7="","",Zápis!F7)</f>
        <v>2</v>
      </c>
      <c r="I15" s="276">
        <f>IF(Zápis!G7="","",Zápis!G7)</f>
        <v>136</v>
      </c>
      <c r="J15" s="857">
        <f>IF(I15=0," ",IF(I15&gt;X15,1,IF(I15&lt;X15,0,IF(I15=X15,0.5,"?"))))</f>
        <v>1</v>
      </c>
      <c r="K15" s="858"/>
      <c r="L15" s="363">
        <f>IF(Zápis!D70="","","Žk")</f>
      </c>
      <c r="M15" s="362">
        <f>IF(Zápis!F70="","","Čk")</f>
      </c>
      <c r="N15" s="871" t="str">
        <f>IF(I19&lt;X19,"-",IF(I19=X19,"","+"))</f>
        <v>+</v>
      </c>
      <c r="O15" s="890"/>
      <c r="P15" s="917"/>
      <c r="Q15" s="886"/>
      <c r="R15" s="887"/>
      <c r="S15" s="887"/>
      <c r="T15" s="888"/>
      <c r="U15" s="273">
        <f>IF(Zápis!L7="","",Zápis!L7)</f>
        <v>84</v>
      </c>
      <c r="V15" s="274">
        <f>IF(ISERROR(SUM(X15-U15)),"",SUM(X15-U15))</f>
        <v>32</v>
      </c>
      <c r="W15" s="275">
        <f>IF(Zápis!M7="","",Zápis!M7)</f>
        <v>6</v>
      </c>
      <c r="X15" s="294">
        <f>IF(Zápis!N7="","",Zápis!N7)</f>
        <v>116</v>
      </c>
      <c r="Y15" s="857">
        <f>IF(X15=0," ",IF(X15&gt;I15,1,IF(X15&lt;I15,0,IF(X15=I15,0.5,"?"))))</f>
        <v>0</v>
      </c>
      <c r="Z15" s="858"/>
      <c r="AA15" s="363">
        <f>IF(Zápis!K70="","","Žk")</f>
      </c>
      <c r="AB15" s="362">
        <f>IF(Zápis!M70="","","Čk")</f>
      </c>
      <c r="AC15" s="6"/>
      <c r="AJ15" s="28" t="s">
        <v>5</v>
      </c>
      <c r="AK15" s="29"/>
      <c r="AL15" s="30" t="s">
        <v>6</v>
      </c>
    </row>
    <row r="16" spans="2:38" ht="12" customHeight="1">
      <c r="B16" s="886"/>
      <c r="C16" s="887"/>
      <c r="D16" s="887"/>
      <c r="E16" s="888"/>
      <c r="F16" s="277">
        <f>IF(Zápis!E8="","",Zápis!E8)</f>
        <v>88</v>
      </c>
      <c r="G16" s="278">
        <f>IF(ISERROR(SUM(I16-F16)),"",SUM(I16-F16))</f>
        <v>35</v>
      </c>
      <c r="H16" s="279">
        <f>IF(Zápis!F8="","",Zápis!F8)</f>
        <v>2</v>
      </c>
      <c r="I16" s="280">
        <f>IF(Zápis!G8="","",Zápis!G8)</f>
        <v>123</v>
      </c>
      <c r="J16" s="914">
        <f>IF(I16=0," ",IF(I16&gt;X16,1,IF(I16&lt;X16,0,IF(I16=X16,0.5,"?"))))</f>
        <v>1</v>
      </c>
      <c r="K16" s="915"/>
      <c r="L16" s="873">
        <f>IF(J15="","",IF((J19=Y19)*AND(I19=X19),0.5,IF((J19&gt;Y19),1,(IF((J19=Y19)*AND(I19&gt;X19),1,0)))))</f>
        <v>1</v>
      </c>
      <c r="M16" s="874"/>
      <c r="N16" s="875">
        <f>IF(ISERROR(ABS(I19-X19)),"",ABS(I19-X19))</f>
        <v>49</v>
      </c>
      <c r="O16" s="876"/>
      <c r="P16" s="916"/>
      <c r="Q16" s="886"/>
      <c r="R16" s="887"/>
      <c r="S16" s="887"/>
      <c r="T16" s="888"/>
      <c r="U16" s="277">
        <f>IF(Zápis!L8="","",Zápis!L8)</f>
        <v>89</v>
      </c>
      <c r="V16" s="278">
        <f>IF(ISERROR(SUM(X16-U16)),"",SUM(X16-U16))</f>
        <v>18</v>
      </c>
      <c r="W16" s="279">
        <f>IF(Zápis!M8="","",Zápis!M8)</f>
        <v>6</v>
      </c>
      <c r="X16" s="295">
        <f>IF(Zápis!N8="","",Zápis!N8)</f>
        <v>107</v>
      </c>
      <c r="Y16" s="914">
        <f>IF(X16=0," ",IF(X16&gt;I16,1,IF(X16&lt;I16,0,IF(X16=I16,0.5,"?"))))</f>
        <v>0</v>
      </c>
      <c r="Z16" s="915"/>
      <c r="AA16" s="873">
        <f>IF(Y15="","",IF((J19=Y19)*AND(I19=X19),0.5,IF((Y19&gt;J19),1,(IF((Y19=J19)*AND(X19&gt;I19),1,0)))))</f>
        <v>0</v>
      </c>
      <c r="AB16" s="874"/>
      <c r="AC16" s="6"/>
      <c r="AJ16" s="11"/>
      <c r="AK16" s="6"/>
      <c r="AL16" s="21"/>
    </row>
    <row r="17" spans="2:38" ht="12" customHeight="1">
      <c r="B17" s="838">
        <f>IF(Zápis!C9&lt;&gt;AD2,AJ17,"")</f>
      </c>
      <c r="C17" s="839"/>
      <c r="D17" s="839"/>
      <c r="E17" s="840"/>
      <c r="F17" s="277">
        <f>IF(Zápis!E9="","",Zápis!E9)</f>
        <v>93</v>
      </c>
      <c r="G17" s="278">
        <f>IF(ISERROR(SUM(I17-F17)),"",SUM(I17-F17))</f>
        <v>53</v>
      </c>
      <c r="H17" s="279">
        <f>IF(Zápis!F9="","",Zápis!F9)</f>
        <v>0</v>
      </c>
      <c r="I17" s="280">
        <f>IF(Zápis!G9="","",Zápis!G9)</f>
        <v>146</v>
      </c>
      <c r="J17" s="914">
        <f>IF(I17=0," ",IF(I17&gt;X17,1,IF(I17&lt;X17,0,IF(I17=X17,0.5,"?"))))</f>
        <v>1</v>
      </c>
      <c r="K17" s="915"/>
      <c r="L17" s="873"/>
      <c r="M17" s="874"/>
      <c r="N17" s="875"/>
      <c r="O17" s="876"/>
      <c r="P17" s="876"/>
      <c r="Q17" s="923">
        <f>IF(Zápis!J9&lt;&gt;AD2,AL17,"")</f>
      </c>
      <c r="R17" s="924"/>
      <c r="S17" s="924"/>
      <c r="T17" s="925"/>
      <c r="U17" s="279">
        <f>IF(Zápis!L9="","",Zápis!L9)</f>
        <v>91</v>
      </c>
      <c r="V17" s="278">
        <f>IF(ISERROR(SUM(X17-U17)),"",SUM(X17-U17))</f>
        <v>54</v>
      </c>
      <c r="W17" s="279">
        <f>IF(Zápis!M9="","",Zápis!M9)</f>
        <v>1</v>
      </c>
      <c r="X17" s="295">
        <f>IF(Zápis!N9="","",Zápis!N9)</f>
        <v>145</v>
      </c>
      <c r="Y17" s="914">
        <f>IF(X17=0," ",IF(X17&gt;I17,1,IF(X17&lt;I17,0,IF(X17=I17,0.5,"?"))))</f>
        <v>0</v>
      </c>
      <c r="Z17" s="915"/>
      <c r="AA17" s="873"/>
      <c r="AB17" s="874"/>
      <c r="AC17" s="6"/>
      <c r="AJ17" s="26" t="str">
        <f>CONCATENATE(Zápis!Q2,Zápis!C9,Zápis!Q4,Zápis!R4)</f>
        <v>od . hodu </v>
      </c>
      <c r="AK17" s="6"/>
      <c r="AL17" s="27" t="str">
        <f>CONCATENATE(Zápis!Q2,Zápis!J9,Zápis!Q4,Zápis!R4)</f>
        <v>od . hodu </v>
      </c>
    </row>
    <row r="18" spans="2:38" ht="12" customHeight="1">
      <c r="B18" s="808">
        <f>IF(Zápis!$C$11="","",Zápis!$C$11)</f>
      </c>
      <c r="C18" s="809"/>
      <c r="D18" s="809"/>
      <c r="E18" s="810"/>
      <c r="F18" s="273">
        <f>IF(Zápis!E10="","",Zápis!E10)</f>
        <v>92</v>
      </c>
      <c r="G18" s="274">
        <f>IF(ISERROR(SUM(I18-F18)),"",SUM(I18-F18))</f>
        <v>44</v>
      </c>
      <c r="H18" s="275">
        <f>IF(Zápis!F10="","",Zápis!F10)</f>
        <v>2</v>
      </c>
      <c r="I18" s="276">
        <f>IF(Zápis!G10="","",Zápis!G10)</f>
        <v>136</v>
      </c>
      <c r="J18" s="836">
        <f>IF(I18=0," ",IF(I18&gt;X18,1,IF(I18&lt;X18,0,IF(I18=X18,0.5,"?"))))</f>
        <v>1</v>
      </c>
      <c r="K18" s="837"/>
      <c r="L18" s="873"/>
      <c r="M18" s="874"/>
      <c r="N18" s="871" t="str">
        <f>IF(I19&gt;X19,"-",IF(I19=X19,"","+"))</f>
        <v>-</v>
      </c>
      <c r="O18" s="890"/>
      <c r="P18" s="917"/>
      <c r="Q18" s="862">
        <f>IF(Zápis!$J$11="","",Zápis!$J$11)</f>
      </c>
      <c r="R18" s="863"/>
      <c r="S18" s="863"/>
      <c r="T18" s="864"/>
      <c r="U18" s="273">
        <f>IF(Zápis!L10="","",Zápis!L10)</f>
        <v>81</v>
      </c>
      <c r="V18" s="274">
        <f>IF(ISERROR(SUM(X18-U18)),"",SUM(X18-U18))</f>
        <v>43</v>
      </c>
      <c r="W18" s="275">
        <f>IF(Zápis!M10="","",Zápis!M10)</f>
        <v>1</v>
      </c>
      <c r="X18" s="294">
        <f>IF(Zápis!N10="","",Zápis!N10)</f>
        <v>124</v>
      </c>
      <c r="Y18" s="836">
        <f>IF(X18=0," ",IF(X18&gt;I18,1,IF(X18&lt;I18,0,IF(X18=I18,0.5,"?"))))</f>
        <v>0</v>
      </c>
      <c r="Z18" s="837"/>
      <c r="AA18" s="873"/>
      <c r="AB18" s="874"/>
      <c r="AC18" s="6"/>
      <c r="AJ18" s="11"/>
      <c r="AK18" s="6"/>
      <c r="AL18" s="21"/>
    </row>
    <row r="19" spans="2:38" ht="16.5" customHeight="1" thickBot="1">
      <c r="B19" s="859"/>
      <c r="C19" s="860"/>
      <c r="D19" s="860"/>
      <c r="E19" s="861"/>
      <c r="F19" s="281">
        <f>IF(Zápis!E11="","",Zápis!E11)</f>
        <v>364</v>
      </c>
      <c r="G19" s="282">
        <f>IF(ISERROR(SUM(I19-F19)),"",SUM(I19-F19))</f>
        <v>177</v>
      </c>
      <c r="H19" s="283">
        <f>SUM(H15:H18)</f>
        <v>6</v>
      </c>
      <c r="I19" s="297">
        <f>IF(Zápis!G11="","",Zápis!G11)</f>
        <v>541</v>
      </c>
      <c r="J19" s="843">
        <f>SUM(J15:J18)</f>
        <v>4</v>
      </c>
      <c r="K19" s="844"/>
      <c r="L19" s="364">
        <f>IF(Zápis!D71="","","Žk")</f>
      </c>
      <c r="M19" s="365">
        <f>IF(Zápis!F71="","","Čk")</f>
      </c>
      <c r="N19" s="2"/>
      <c r="O19" s="2"/>
      <c r="P19" s="2"/>
      <c r="Q19" s="865"/>
      <c r="R19" s="866"/>
      <c r="S19" s="866"/>
      <c r="T19" s="867"/>
      <c r="U19" s="281">
        <f>IF(Zápis!L11="","",Zápis!L11)</f>
        <v>345</v>
      </c>
      <c r="V19" s="282">
        <f>IF(ISERROR(SUM(X19-U19)),"",SUM(X19-U19))</f>
        <v>147</v>
      </c>
      <c r="W19" s="283">
        <f>SUM(W15:W18)</f>
        <v>14</v>
      </c>
      <c r="X19" s="297">
        <f>IF(Zápis!N11="","",Zápis!N11)</f>
        <v>492</v>
      </c>
      <c r="Y19" s="843">
        <f>SUM(Y15:Y18)</f>
        <v>0</v>
      </c>
      <c r="Z19" s="844"/>
      <c r="AA19" s="364">
        <f>IF(Zápis!K71="","","Žk")</f>
      </c>
      <c r="AB19" s="365">
        <f>IF(Zápis!M71="","","Čk")</f>
      </c>
      <c r="AC19" s="6"/>
      <c r="AJ19" s="11"/>
      <c r="AK19" s="6"/>
      <c r="AL19" s="21"/>
    </row>
    <row r="20" spans="2:38" ht="11.25" customHeight="1" thickBot="1">
      <c r="B20" s="73"/>
      <c r="C20" s="73"/>
      <c r="D20" s="73"/>
      <c r="E20" s="7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73"/>
      <c r="R20" s="73"/>
      <c r="S20" s="73"/>
      <c r="T20" s="73"/>
      <c r="U20" s="2"/>
      <c r="V20" s="2"/>
      <c r="W20" s="2"/>
      <c r="X20" s="2"/>
      <c r="Y20" s="2"/>
      <c r="Z20" s="2"/>
      <c r="AA20" s="2"/>
      <c r="AB20" s="2"/>
      <c r="AC20" s="6"/>
      <c r="AJ20" s="11"/>
      <c r="AK20" s="6"/>
      <c r="AL20" s="21"/>
    </row>
    <row r="21" spans="2:38" ht="12">
      <c r="B21" s="883" t="str">
        <f>Zápis!C13</f>
        <v>Fuska Radoslav</v>
      </c>
      <c r="C21" s="884"/>
      <c r="D21" s="884"/>
      <c r="E21" s="885"/>
      <c r="F21" s="67" t="s">
        <v>7</v>
      </c>
      <c r="G21" s="90" t="s">
        <v>8</v>
      </c>
      <c r="H21" s="68" t="s">
        <v>9</v>
      </c>
      <c r="I21" s="91" t="s">
        <v>10</v>
      </c>
      <c r="J21" s="829" t="s">
        <v>11</v>
      </c>
      <c r="K21" s="830"/>
      <c r="L21" s="829" t="s">
        <v>12</v>
      </c>
      <c r="M21" s="889"/>
      <c r="N21" s="2"/>
      <c r="O21" s="2"/>
      <c r="P21" s="2"/>
      <c r="Q21" s="883" t="str">
        <f>Zápis!J13</f>
        <v>Rózsár Tibor</v>
      </c>
      <c r="R21" s="884"/>
      <c r="S21" s="884"/>
      <c r="T21" s="885"/>
      <c r="U21" s="67" t="s">
        <v>7</v>
      </c>
      <c r="V21" s="90" t="s">
        <v>8</v>
      </c>
      <c r="W21" s="68" t="s">
        <v>9</v>
      </c>
      <c r="X21" s="91" t="s">
        <v>10</v>
      </c>
      <c r="Y21" s="829" t="s">
        <v>11</v>
      </c>
      <c r="Z21" s="830"/>
      <c r="AA21" s="829" t="s">
        <v>12</v>
      </c>
      <c r="AB21" s="889"/>
      <c r="AC21" s="6"/>
      <c r="AJ21" s="11"/>
      <c r="AK21" s="6"/>
      <c r="AL21" s="21"/>
    </row>
    <row r="22" spans="2:38" ht="12" customHeight="1">
      <c r="B22" s="886"/>
      <c r="C22" s="887"/>
      <c r="D22" s="887"/>
      <c r="E22" s="888"/>
      <c r="F22" s="273">
        <f>IF(Zápis!E13="","",Zápis!E13)</f>
        <v>99</v>
      </c>
      <c r="G22" s="274">
        <f>IF(ISERROR(SUM(I22-F22)),"",SUM(I22-F22))</f>
        <v>36</v>
      </c>
      <c r="H22" s="275">
        <f>IF(Zápis!F13="","",Zápis!F13)</f>
        <v>2</v>
      </c>
      <c r="I22" s="276">
        <f>IF(Zápis!G13="","",Zápis!G13)</f>
        <v>135</v>
      </c>
      <c r="J22" s="857">
        <f>IF(I22=0," ",IF(I22&gt;X22,1,IF(I22&lt;X22,0,IF(I22=X22,0.5,"?"))))</f>
        <v>0</v>
      </c>
      <c r="K22" s="858"/>
      <c r="L22" s="363">
        <f>IF(Zápis!D72="","","Žk")</f>
      </c>
      <c r="M22" s="362">
        <f>IF(Zápis!F72="","","Čk")</f>
      </c>
      <c r="N22" s="871" t="str">
        <f>IF(I26&lt;X26,"-",IF(I26=X26,"","+"))</f>
        <v>+</v>
      </c>
      <c r="O22" s="890"/>
      <c r="P22" s="917"/>
      <c r="Q22" s="886"/>
      <c r="R22" s="887"/>
      <c r="S22" s="887"/>
      <c r="T22" s="888"/>
      <c r="U22" s="273">
        <f>IF(Zápis!L13="","",Zápis!L13)</f>
        <v>106</v>
      </c>
      <c r="V22" s="290">
        <f>IF(ISERROR(SUM(X22-U22)),"",SUM(X22-U22))</f>
        <v>35</v>
      </c>
      <c r="W22" s="284">
        <f>IF(Zápis!M13="","",Zápis!M13)</f>
        <v>3</v>
      </c>
      <c r="X22" s="275">
        <f>IF(Zápis!N13="","",Zápis!N13)</f>
        <v>141</v>
      </c>
      <c r="Y22" s="857">
        <f>IF(X22=0," ",IF(X22&gt;I22,1,IF(X22&lt;I22,0,IF(X22=I22,0.5,"?"))))</f>
        <v>1</v>
      </c>
      <c r="Z22" s="858"/>
      <c r="AA22" s="363">
        <f>IF(Zápis!K72="","","Žk")</f>
      </c>
      <c r="AB22" s="362">
        <f>IF(Zápis!M72="","","Čk")</f>
      </c>
      <c r="AC22" s="6"/>
      <c r="AJ22" s="11"/>
      <c r="AK22" s="6"/>
      <c r="AL22" s="21"/>
    </row>
    <row r="23" spans="2:38" ht="12" customHeight="1">
      <c r="B23" s="886"/>
      <c r="C23" s="887"/>
      <c r="D23" s="887"/>
      <c r="E23" s="888"/>
      <c r="F23" s="277">
        <f>IF(Zápis!E14="","",Zápis!E14)</f>
        <v>96</v>
      </c>
      <c r="G23" s="278">
        <f>IF(ISERROR(SUM(I23-F23)),"",SUM(I23-F23))</f>
        <v>40</v>
      </c>
      <c r="H23" s="278">
        <f>IF(Zápis!F14="","",Zápis!F14)</f>
        <v>2</v>
      </c>
      <c r="I23" s="280">
        <f>IF(Zápis!G14="","",Zápis!G14)</f>
        <v>136</v>
      </c>
      <c r="J23" s="914">
        <f>IF(I23=0," ",IF(I23&gt;X23,1,IF(I23&lt;X23,0,IF(I23=X23,0.5,"?"))))</f>
        <v>1</v>
      </c>
      <c r="K23" s="915"/>
      <c r="L23" s="873">
        <f>IF(J22="","",IF((J26=Y26)*AND(I26=X26),0.5,IF((J26&gt;Y26),1,(IF((J26=Y26)*AND(I26&gt;X26),1,0)))))</f>
        <v>1</v>
      </c>
      <c r="M23" s="874"/>
      <c r="N23" s="875">
        <f>IF(ISERROR(ABS(I26-X26)),"",ABS(I26-X26))</f>
        <v>6</v>
      </c>
      <c r="O23" s="876"/>
      <c r="P23" s="916"/>
      <c r="Q23" s="886"/>
      <c r="R23" s="887"/>
      <c r="S23" s="887"/>
      <c r="T23" s="888"/>
      <c r="U23" s="277">
        <f>IF(Zápis!L14="","",Zápis!L14)</f>
        <v>85</v>
      </c>
      <c r="V23" s="278">
        <f>IF(ISERROR(SUM(X23-U23)),"",SUM(X23-U23))</f>
        <v>41</v>
      </c>
      <c r="W23" s="278">
        <f>IF(Zápis!M14="","",Zápis!M14)</f>
        <v>4</v>
      </c>
      <c r="X23" s="296">
        <f>IF(Zápis!N14="","",Zápis!N14)</f>
        <v>126</v>
      </c>
      <c r="Y23" s="914">
        <f>IF(X23=0," ",IF(X23&gt;I23,1,IF(X23&lt;I23,0,IF(X23=I23,0.5,"?"))))</f>
        <v>0</v>
      </c>
      <c r="Z23" s="915"/>
      <c r="AA23" s="873">
        <f>IF(Y22="","",IF((J26=Y26)*AND(I26=X26),0.5,IF((Y26&gt;J26),1,(IF((Y26=J26)*AND(X26&gt;I26),1,0)))))</f>
        <v>0</v>
      </c>
      <c r="AB23" s="874"/>
      <c r="AC23" s="6"/>
      <c r="AJ23" s="11"/>
      <c r="AK23" s="6"/>
      <c r="AL23" s="21"/>
    </row>
    <row r="24" spans="2:38" ht="12" customHeight="1">
      <c r="B24" s="838">
        <f>IF(Zápis!C15&lt;&gt;AD2,AJ24,"")</f>
      </c>
      <c r="C24" s="839"/>
      <c r="D24" s="839"/>
      <c r="E24" s="840"/>
      <c r="F24" s="277">
        <f>IF(Zápis!E15="","",Zápis!E15)</f>
        <v>90</v>
      </c>
      <c r="G24" s="278">
        <f>IF(ISERROR(SUM(I24-F24)),"",SUM(I24-F24))</f>
        <v>44</v>
      </c>
      <c r="H24" s="278">
        <f>IF(Zápis!F15="","",Zápis!F15)</f>
        <v>1</v>
      </c>
      <c r="I24" s="280">
        <f>IF(Zápis!G15="","",Zápis!G15)</f>
        <v>134</v>
      </c>
      <c r="J24" s="914">
        <f>IF(I24=0," ",IF(I24&gt;X24,1,IF(I24&lt;X24,0,IF(I24=X24,0.5,"?"))))</f>
        <v>1</v>
      </c>
      <c r="K24" s="915"/>
      <c r="L24" s="873"/>
      <c r="M24" s="874"/>
      <c r="N24" s="875"/>
      <c r="O24" s="876"/>
      <c r="P24" s="876"/>
      <c r="Q24" s="838">
        <f>IF(Zápis!J15&lt;&gt;AD2,AL24,"")</f>
      </c>
      <c r="R24" s="839"/>
      <c r="S24" s="839"/>
      <c r="T24" s="840"/>
      <c r="U24" s="279">
        <f>IF(Zápis!L15="","",Zápis!L15)</f>
        <v>90</v>
      </c>
      <c r="V24" s="278">
        <f>IF(ISERROR(SUM(X24-U24)),"",SUM(X24-U24))</f>
        <v>42</v>
      </c>
      <c r="W24" s="278">
        <f>IF(Zápis!M15="","",Zápis!M15)</f>
        <v>1</v>
      </c>
      <c r="X24" s="296">
        <f>IF(Zápis!N15="","",Zápis!N15)</f>
        <v>132</v>
      </c>
      <c r="Y24" s="914">
        <f>IF(X24=0," ",IF(X24&gt;I24,1,IF(X24&lt;I24,0,IF(X24=I24,0.5,"?"))))</f>
        <v>0</v>
      </c>
      <c r="Z24" s="915"/>
      <c r="AA24" s="873"/>
      <c r="AB24" s="874"/>
      <c r="AC24" s="6"/>
      <c r="AJ24" s="26" t="str">
        <f>CONCATENATE(Zápis!Q2,Zápis!C15,Zápis!Q4,Zápis!R4)</f>
        <v>od . hodu </v>
      </c>
      <c r="AK24" s="6"/>
      <c r="AL24" s="27" t="str">
        <f>CONCATENATE(Zápis!Q2,Zápis!J15,Zápis!Q4,Zápis!R4)</f>
        <v>od . hodu </v>
      </c>
    </row>
    <row r="25" spans="2:38" ht="12" customHeight="1">
      <c r="B25" s="808">
        <f>IF(Zápis!$C$17="","",Zápis!$C$17)</f>
      </c>
      <c r="C25" s="809"/>
      <c r="D25" s="809"/>
      <c r="E25" s="810"/>
      <c r="F25" s="273">
        <f>IF(Zápis!E16="","",Zápis!E16)</f>
        <v>97</v>
      </c>
      <c r="G25" s="274">
        <f>IF(ISERROR(SUM(I25-F25)),"",SUM(I25-F25))</f>
        <v>44</v>
      </c>
      <c r="H25" s="275">
        <f>IF(Zápis!F16="","",Zápis!F16)</f>
        <v>1</v>
      </c>
      <c r="I25" s="276">
        <f>IF(Zápis!G16="","",Zápis!G16)</f>
        <v>141</v>
      </c>
      <c r="J25" s="836">
        <f>IF(I25=0," ",IF(I25&gt;X25,1,IF(I25&lt;X25,0,IF(I25=X25,0.5,"?"))))</f>
        <v>0.5</v>
      </c>
      <c r="K25" s="837"/>
      <c r="L25" s="873"/>
      <c r="M25" s="874"/>
      <c r="N25" s="871" t="str">
        <f>IF(I26&gt;X26,"-",IF(I26=X26,"","+"))</f>
        <v>-</v>
      </c>
      <c r="O25" s="890"/>
      <c r="P25" s="917"/>
      <c r="Q25" s="862">
        <f>IF(Zápis!$J$17="","",Zápis!$J$17)</f>
      </c>
      <c r="R25" s="863"/>
      <c r="S25" s="863"/>
      <c r="T25" s="864"/>
      <c r="U25" s="273">
        <f>IF(Zápis!L16="","",Zápis!L16)</f>
        <v>97</v>
      </c>
      <c r="V25" s="274">
        <f>IF(ISERROR(SUM(X25-U25)),"",SUM(X25-U25))</f>
        <v>44</v>
      </c>
      <c r="W25" s="286">
        <f>IF(Zápis!M16="","",Zápis!M16)</f>
        <v>4</v>
      </c>
      <c r="X25" s="275">
        <f>IF(Zápis!N16="","",Zápis!N16)</f>
        <v>141</v>
      </c>
      <c r="Y25" s="836">
        <f>IF(X25=0," ",IF(X25&gt;I25,1,IF(X25&lt;I25,0,IF(X25=I25,0.5,"?"))))</f>
        <v>0.5</v>
      </c>
      <c r="Z25" s="837"/>
      <c r="AA25" s="873"/>
      <c r="AB25" s="874"/>
      <c r="AC25" s="6"/>
      <c r="AJ25" s="11"/>
      <c r="AK25" s="6"/>
      <c r="AL25" s="21"/>
    </row>
    <row r="26" spans="2:38" ht="16.5" customHeight="1" thickBot="1">
      <c r="B26" s="859"/>
      <c r="C26" s="860"/>
      <c r="D26" s="860"/>
      <c r="E26" s="861"/>
      <c r="F26" s="281">
        <f>IF(Zápis!E17="","",Zápis!E17)</f>
        <v>382</v>
      </c>
      <c r="G26" s="282">
        <f>IF(ISERROR(SUM(I26-F26)),"",SUM(I26-F26))</f>
        <v>164</v>
      </c>
      <c r="H26" s="283">
        <f>IF(Zápis!F17="","",Zápis!F17)</f>
        <v>6</v>
      </c>
      <c r="I26" s="297">
        <f>IF(Zápis!G17="","",Zápis!G17)</f>
        <v>546</v>
      </c>
      <c r="J26" s="843">
        <f>SUM(J22:J25)</f>
        <v>2.5</v>
      </c>
      <c r="K26" s="844"/>
      <c r="L26" s="364">
        <f>IF(Zápis!D73="","","Žk")</f>
      </c>
      <c r="M26" s="365">
        <f>IF(Zápis!F73="","","Čk")</f>
      </c>
      <c r="N26" s="2"/>
      <c r="O26" s="2"/>
      <c r="P26" s="2"/>
      <c r="Q26" s="865"/>
      <c r="R26" s="866"/>
      <c r="S26" s="866"/>
      <c r="T26" s="867"/>
      <c r="U26" s="292">
        <f>IF(Zápis!L17="","",Zápis!L17)</f>
        <v>378</v>
      </c>
      <c r="V26" s="282">
        <f>IF(ISERROR(SUM(X26-U26)),"",SUM(X26-U26))</f>
        <v>162</v>
      </c>
      <c r="W26" s="282">
        <f>IF(Zápis!M17="","",Zápis!M17)</f>
        <v>12</v>
      </c>
      <c r="X26" s="297">
        <f>IF(Zápis!N17="","",Zápis!N17)</f>
        <v>540</v>
      </c>
      <c r="Y26" s="843">
        <f>SUM(Y22:Y25)</f>
        <v>1.5</v>
      </c>
      <c r="Z26" s="844"/>
      <c r="AA26" s="364">
        <f>IF(Zápis!K73="","","Žk")</f>
      </c>
      <c r="AB26" s="365">
        <f>IF(Zápis!M73="","","Čk")</f>
      </c>
      <c r="AJ26" s="11"/>
      <c r="AK26" s="6"/>
      <c r="AL26" s="21"/>
    </row>
    <row r="27" spans="2:38" ht="11.25" customHeight="1" thickBot="1">
      <c r="B27" s="73"/>
      <c r="C27" s="73"/>
      <c r="D27" s="73"/>
      <c r="E27" s="7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73"/>
      <c r="R27" s="73"/>
      <c r="S27" s="73"/>
      <c r="T27" s="73"/>
      <c r="U27" s="2"/>
      <c r="V27" s="2"/>
      <c r="W27" s="2"/>
      <c r="X27" s="2"/>
      <c r="Y27" s="2"/>
      <c r="Z27" s="2"/>
      <c r="AA27" s="2"/>
      <c r="AB27" s="2"/>
      <c r="AJ27" s="11"/>
      <c r="AK27" s="6"/>
      <c r="AL27" s="21"/>
    </row>
    <row r="28" spans="2:38" ht="12">
      <c r="B28" s="883" t="str">
        <f>Zápis!C19</f>
        <v>Babková Michaela</v>
      </c>
      <c r="C28" s="884"/>
      <c r="D28" s="884"/>
      <c r="E28" s="885"/>
      <c r="F28" s="67" t="s">
        <v>7</v>
      </c>
      <c r="G28" s="90" t="s">
        <v>8</v>
      </c>
      <c r="H28" s="68" t="s">
        <v>9</v>
      </c>
      <c r="I28" s="91" t="s">
        <v>10</v>
      </c>
      <c r="J28" s="829" t="s">
        <v>11</v>
      </c>
      <c r="K28" s="830"/>
      <c r="L28" s="829" t="s">
        <v>12</v>
      </c>
      <c r="M28" s="889"/>
      <c r="N28" s="2"/>
      <c r="O28" s="2"/>
      <c r="P28" s="2"/>
      <c r="Q28" s="883" t="str">
        <f>Zápis!J19</f>
        <v>Mazúchová Nikola</v>
      </c>
      <c r="R28" s="884"/>
      <c r="S28" s="884"/>
      <c r="T28" s="885"/>
      <c r="U28" s="67" t="s">
        <v>7</v>
      </c>
      <c r="V28" s="90" t="s">
        <v>8</v>
      </c>
      <c r="W28" s="68" t="s">
        <v>9</v>
      </c>
      <c r="X28" s="91" t="s">
        <v>10</v>
      </c>
      <c r="Y28" s="829" t="s">
        <v>11</v>
      </c>
      <c r="Z28" s="830"/>
      <c r="AA28" s="829" t="s">
        <v>12</v>
      </c>
      <c r="AB28" s="889"/>
      <c r="AJ28" s="11"/>
      <c r="AK28" s="6"/>
      <c r="AL28" s="21"/>
    </row>
    <row r="29" spans="2:38" ht="12" customHeight="1">
      <c r="B29" s="886"/>
      <c r="C29" s="887"/>
      <c r="D29" s="887"/>
      <c r="E29" s="888"/>
      <c r="F29" s="273">
        <f>IF(Zápis!E19="","",Zápis!E19)</f>
        <v>95</v>
      </c>
      <c r="G29" s="274">
        <f>IF(ISERROR(SUM(I29-F29)),"",SUM(I29-F29))</f>
        <v>36</v>
      </c>
      <c r="H29" s="275">
        <f>IF(Zápis!F19="","",Zápis!F19)</f>
        <v>2</v>
      </c>
      <c r="I29" s="276">
        <f>IF(Zápis!G19="","",Zápis!G19)</f>
        <v>131</v>
      </c>
      <c r="J29" s="857">
        <f>IF(I29=0," ",IF(I29&gt;X29,1,IF(I29&lt;X29,0,IF(I29=X29,0.5,"?"))))</f>
        <v>0</v>
      </c>
      <c r="K29" s="858"/>
      <c r="L29" s="363">
        <f>IF(Zápis!D74="","","Žk")</f>
      </c>
      <c r="M29" s="362">
        <f>IF(Zápis!F74="","","Čk")</f>
      </c>
      <c r="N29" s="871" t="str">
        <f>IF(I33&lt;X33,"-",IF(I33=X33,"","+"))</f>
        <v>-</v>
      </c>
      <c r="O29" s="890"/>
      <c r="P29" s="917"/>
      <c r="Q29" s="886"/>
      <c r="R29" s="887"/>
      <c r="S29" s="887"/>
      <c r="T29" s="888"/>
      <c r="U29" s="273">
        <f>IF(Zápis!L19="","",Zápis!L19)</f>
        <v>100</v>
      </c>
      <c r="V29" s="284">
        <f>IF(ISERROR(SUM(X29-U29)),"",SUM(X29-U29))</f>
        <v>59</v>
      </c>
      <c r="W29" s="284">
        <f>IF(Zápis!M19="","",Zápis!M19)</f>
        <v>1</v>
      </c>
      <c r="X29" s="275">
        <f>IF(Zápis!N19="","",Zápis!N19)</f>
        <v>159</v>
      </c>
      <c r="Y29" s="857">
        <f>IF(X29=0," ",IF(X29&gt;I29,1,IF(X29&lt;I29,0,IF(X29=I29,0.5,"?"))))</f>
        <v>1</v>
      </c>
      <c r="Z29" s="858"/>
      <c r="AA29" s="363">
        <f>IF(Zápis!K74="","","Žk")</f>
      </c>
      <c r="AB29" s="362">
        <f>IF(Zápis!M74="","","Čk")</f>
      </c>
      <c r="AJ29" s="11"/>
      <c r="AK29" s="6"/>
      <c r="AL29" s="21"/>
    </row>
    <row r="30" spans="2:38" ht="12" customHeight="1">
      <c r="B30" s="886"/>
      <c r="C30" s="887"/>
      <c r="D30" s="887"/>
      <c r="E30" s="888"/>
      <c r="F30" s="277">
        <f>IF(Zápis!E20="","",Zápis!E20)</f>
        <v>84</v>
      </c>
      <c r="G30" s="278">
        <f>IF(ISERROR(SUM(I30-F30)),"",SUM(I30-F30))</f>
        <v>40</v>
      </c>
      <c r="H30" s="278">
        <f>IF(Zápis!F20="","",Zápis!F20)</f>
        <v>4</v>
      </c>
      <c r="I30" s="280">
        <f>IF(Zápis!G20="","",Zápis!G20)</f>
        <v>124</v>
      </c>
      <c r="J30" s="914">
        <f>IF(I30=0," ",IF(I30&gt;X30,1,IF(I30&lt;X30,0,IF(I30=X30,0.5,"?"))))</f>
        <v>0</v>
      </c>
      <c r="K30" s="915"/>
      <c r="L30" s="873">
        <f>IF(J29="","",IF((J33=Y33)*AND(I33=X33),0.5,IF((J33&gt;Y33),1,(IF((J33=Y33)*AND(I33&gt;X33),1,0)))))</f>
        <v>0</v>
      </c>
      <c r="M30" s="874"/>
      <c r="N30" s="875">
        <f>IF(ISERROR(ABS(I33-X33)),"",ABS(I33-X33))</f>
        <v>78</v>
      </c>
      <c r="O30" s="876"/>
      <c r="P30" s="916"/>
      <c r="Q30" s="886"/>
      <c r="R30" s="887"/>
      <c r="S30" s="887"/>
      <c r="T30" s="888"/>
      <c r="U30" s="277">
        <f>IF(Zápis!L20="","",Zápis!L20)</f>
        <v>87</v>
      </c>
      <c r="V30" s="278">
        <f>IF(ISERROR(SUM(X30-U30)),"",SUM(X30-U30))</f>
        <v>60</v>
      </c>
      <c r="W30" s="278">
        <f>IF(Zápis!M20="","",Zápis!M20)</f>
        <v>0</v>
      </c>
      <c r="X30" s="296">
        <f>IF(Zápis!N20="","",Zápis!N20)</f>
        <v>147</v>
      </c>
      <c r="Y30" s="914">
        <f>IF(X30=0," ",IF(X30&gt;I30,1,IF(X30&lt;I30,0,IF(X30=I30,0.5,"?"))))</f>
        <v>1</v>
      </c>
      <c r="Z30" s="915"/>
      <c r="AA30" s="873">
        <f>IF(Y29="","",IF((J33=Y33)*AND(I33=X33),0.5,IF((Y33&gt;J33),1,(IF((Y33=J33)*AND(X33&gt;I33),1,0)))))</f>
        <v>1</v>
      </c>
      <c r="AB30" s="874"/>
      <c r="AJ30" s="11"/>
      <c r="AK30" s="6"/>
      <c r="AL30" s="21"/>
    </row>
    <row r="31" spans="2:38" ht="12" customHeight="1">
      <c r="B31" s="838">
        <f>IF(Zápis!C21&lt;&gt;AD2,AJ31,"")</f>
      </c>
      <c r="C31" s="839"/>
      <c r="D31" s="839"/>
      <c r="E31" s="840"/>
      <c r="F31" s="277">
        <f>IF(Zápis!E21="","",Zápis!E21)</f>
        <v>95</v>
      </c>
      <c r="G31" s="278">
        <f>IF(ISERROR(SUM(I31-F31)),"",SUM(I31-F31))</f>
        <v>27</v>
      </c>
      <c r="H31" s="278">
        <f>IF(Zápis!F21="","",Zápis!F21)</f>
        <v>2</v>
      </c>
      <c r="I31" s="280">
        <f>IF(Zápis!G21="","",Zápis!G21)</f>
        <v>122</v>
      </c>
      <c r="J31" s="914">
        <f>IF(I31=0," ",IF(I31&gt;X31,1,IF(I31&lt;X31,0,IF(I31=X31,0.5,"?"))))</f>
        <v>0</v>
      </c>
      <c r="K31" s="915"/>
      <c r="L31" s="873"/>
      <c r="M31" s="874"/>
      <c r="N31" s="875"/>
      <c r="O31" s="876"/>
      <c r="P31" s="876"/>
      <c r="Q31" s="838">
        <f>IF(Zápis!J21&lt;&gt;AD2,AL31,"")</f>
      </c>
      <c r="R31" s="839"/>
      <c r="S31" s="839"/>
      <c r="T31" s="840"/>
      <c r="U31" s="279">
        <f>IF(Zápis!L21="","",Zápis!L21)</f>
        <v>95</v>
      </c>
      <c r="V31" s="278">
        <f>IF(ISERROR(SUM(X31-U31)),"",SUM(X31-U31))</f>
        <v>54</v>
      </c>
      <c r="W31" s="278">
        <f>IF(Zápis!M21="","",Zápis!M21)</f>
        <v>0</v>
      </c>
      <c r="X31" s="296">
        <f>IF(Zápis!N21="","",Zápis!N21)</f>
        <v>149</v>
      </c>
      <c r="Y31" s="914">
        <f>IF(X31=0," ",IF(X31&gt;I31,1,IF(X31&lt;I31,0,IF(X31=I31,0.5,"?"))))</f>
        <v>1</v>
      </c>
      <c r="Z31" s="915"/>
      <c r="AA31" s="873"/>
      <c r="AB31" s="874"/>
      <c r="AJ31" s="26" t="str">
        <f>CONCATENATE(Zápis!Q2,Zápis!C21,Zápis!Q4,Zápis!R4)</f>
        <v>od . hodu </v>
      </c>
      <c r="AK31" s="6"/>
      <c r="AL31" s="27" t="str">
        <f>CONCATENATE(Zápis!Q2,Zápis!J21,Zápis!Q4,Zápis!R4)</f>
        <v>od . hodu </v>
      </c>
    </row>
    <row r="32" spans="2:38" ht="12" customHeight="1">
      <c r="B32" s="808">
        <f>IF(Zápis!$C$23="","",Zápis!$C$23)</f>
      </c>
      <c r="C32" s="809"/>
      <c r="D32" s="809"/>
      <c r="E32" s="810"/>
      <c r="F32" s="273">
        <f>IF(Zápis!E22="","",Zápis!E22)</f>
        <v>93</v>
      </c>
      <c r="G32" s="274">
        <f>IF(ISERROR(SUM(I32-F32)),"",SUM(I32-F32))</f>
        <v>61</v>
      </c>
      <c r="H32" s="275">
        <f>IF(Zápis!F22="","",Zápis!F22)</f>
        <v>1</v>
      </c>
      <c r="I32" s="276">
        <f>IF(Zápis!G22="","",Zápis!G22)</f>
        <v>154</v>
      </c>
      <c r="J32" s="836">
        <f>IF(I32=0," ",IF(I32&gt;X32,1,IF(I32&lt;X32,0,IF(I32=X32,0.5,"?"))))</f>
        <v>0.5</v>
      </c>
      <c r="K32" s="837"/>
      <c r="L32" s="873"/>
      <c r="M32" s="874"/>
      <c r="N32" s="871" t="str">
        <f>IF(I33&gt;X33,"-",IF(I33=X33,"","+"))</f>
        <v>+</v>
      </c>
      <c r="O32" s="872"/>
      <c r="P32" s="872"/>
      <c r="Q32" s="862">
        <f>IF(Zápis!$J$23="","",Zápis!$J$23)</f>
      </c>
      <c r="R32" s="863"/>
      <c r="S32" s="863"/>
      <c r="T32" s="864"/>
      <c r="U32" s="293">
        <f>IF(Zápis!L22="","",Zápis!L22)</f>
        <v>94</v>
      </c>
      <c r="V32" s="286">
        <f>IF(ISERROR(SUM(X32-U32)),"",SUM(X32-U32))</f>
        <v>60</v>
      </c>
      <c r="W32" s="286">
        <f>IF(Zápis!M22="","",Zápis!M22)</f>
        <v>1</v>
      </c>
      <c r="X32" s="275">
        <f>IF(Zápis!N22="","",Zápis!N22)</f>
        <v>154</v>
      </c>
      <c r="Y32" s="836">
        <f>IF(X32=0," ",IF(X32&gt;I32,1,IF(X32&lt;I32,0,IF(X32=I32,0.5,"?"))))</f>
        <v>0.5</v>
      </c>
      <c r="Z32" s="837"/>
      <c r="AA32" s="873"/>
      <c r="AB32" s="874"/>
      <c r="AJ32" s="11"/>
      <c r="AK32" s="6"/>
      <c r="AL32" s="21"/>
    </row>
    <row r="33" spans="2:38" ht="16.5" customHeight="1" thickBot="1">
      <c r="B33" s="859"/>
      <c r="C33" s="860"/>
      <c r="D33" s="860"/>
      <c r="E33" s="861"/>
      <c r="F33" s="281">
        <f>IF(Zápis!E23="","",Zápis!E23)</f>
        <v>367</v>
      </c>
      <c r="G33" s="282">
        <f>IF(ISERROR(SUM(I33-F33)),"",SUM(I33-F33))</f>
        <v>164</v>
      </c>
      <c r="H33" s="283">
        <f>IF(Zápis!F23="","",Zápis!F23)</f>
        <v>9</v>
      </c>
      <c r="I33" s="297">
        <f>IF(Zápis!G23="","",Zápis!G23)</f>
        <v>531</v>
      </c>
      <c r="J33" s="843">
        <f>SUM(J29:J32)</f>
        <v>0.5</v>
      </c>
      <c r="K33" s="844"/>
      <c r="L33" s="364">
        <f>IF(Zápis!D75="","","Žk")</f>
      </c>
      <c r="M33" s="365">
        <f>IF(Zápis!F75="","","Čk")</f>
      </c>
      <c r="N33" s="2"/>
      <c r="O33" s="2"/>
      <c r="P33" s="2"/>
      <c r="Q33" s="865"/>
      <c r="R33" s="866"/>
      <c r="S33" s="866"/>
      <c r="T33" s="867"/>
      <c r="U33" s="292">
        <f>IF(Zápis!L23="","",Zápis!L23)</f>
        <v>376</v>
      </c>
      <c r="V33" s="282">
        <f>IF(ISERROR(SUM(X33-U33)),"",SUM(X33-U33))</f>
        <v>233</v>
      </c>
      <c r="W33" s="282">
        <f>IF(Zápis!M23="","",Zápis!M23)</f>
        <v>2</v>
      </c>
      <c r="X33" s="297">
        <f>IF(Zápis!N23="","",Zápis!N23)</f>
        <v>609</v>
      </c>
      <c r="Y33" s="843">
        <f>SUM(Y29:Y32)</f>
        <v>3.5</v>
      </c>
      <c r="Z33" s="844"/>
      <c r="AA33" s="364">
        <f>IF(Zápis!K75="","","Žk")</f>
      </c>
      <c r="AB33" s="365">
        <f>IF(Zápis!M75="","","Čk")</f>
      </c>
      <c r="AJ33" s="11"/>
      <c r="AK33" s="6"/>
      <c r="AL33" s="21"/>
    </row>
    <row r="34" spans="2:38" ht="11.25" customHeight="1" thickBot="1">
      <c r="B34" s="73"/>
      <c r="C34" s="73"/>
      <c r="D34" s="73"/>
      <c r="E34" s="7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73"/>
      <c r="R34" s="73"/>
      <c r="S34" s="73"/>
      <c r="T34" s="73"/>
      <c r="U34" s="2"/>
      <c r="V34" s="2"/>
      <c r="W34" s="2"/>
      <c r="X34" s="2"/>
      <c r="Y34" s="2"/>
      <c r="Z34" s="2"/>
      <c r="AA34" s="2"/>
      <c r="AB34" s="2"/>
      <c r="AJ34" s="11"/>
      <c r="AK34" s="6"/>
      <c r="AL34" s="21"/>
    </row>
    <row r="35" spans="2:38" ht="12">
      <c r="B35" s="883" t="str">
        <f>Zápis!C25</f>
        <v>Kaušitz Daniel</v>
      </c>
      <c r="C35" s="884"/>
      <c r="D35" s="884"/>
      <c r="E35" s="885"/>
      <c r="F35" s="67" t="s">
        <v>7</v>
      </c>
      <c r="G35" s="90" t="s">
        <v>8</v>
      </c>
      <c r="H35" s="68" t="s">
        <v>9</v>
      </c>
      <c r="I35" s="91" t="s">
        <v>10</v>
      </c>
      <c r="J35" s="829" t="s">
        <v>11</v>
      </c>
      <c r="K35" s="830"/>
      <c r="L35" s="829" t="s">
        <v>12</v>
      </c>
      <c r="M35" s="889"/>
      <c r="N35" s="2"/>
      <c r="O35" s="2"/>
      <c r="P35" s="2"/>
      <c r="Q35" s="883" t="str">
        <f>Zápis!J25</f>
        <v>Pitterová Vanda</v>
      </c>
      <c r="R35" s="884"/>
      <c r="S35" s="884"/>
      <c r="T35" s="885"/>
      <c r="U35" s="67" t="s">
        <v>7</v>
      </c>
      <c r="V35" s="90" t="s">
        <v>8</v>
      </c>
      <c r="W35" s="68" t="s">
        <v>9</v>
      </c>
      <c r="X35" s="91" t="s">
        <v>10</v>
      </c>
      <c r="Y35" s="829" t="s">
        <v>11</v>
      </c>
      <c r="Z35" s="830"/>
      <c r="AA35" s="829" t="s">
        <v>12</v>
      </c>
      <c r="AB35" s="889"/>
      <c r="AJ35" s="11"/>
      <c r="AK35" s="6"/>
      <c r="AL35" s="21"/>
    </row>
    <row r="36" spans="2:38" ht="12" customHeight="1">
      <c r="B36" s="886"/>
      <c r="C36" s="887"/>
      <c r="D36" s="887"/>
      <c r="E36" s="888"/>
      <c r="F36" s="273">
        <f>IF(Zápis!E25="","",Zápis!E25)</f>
        <v>98</v>
      </c>
      <c r="G36" s="290">
        <f>IF(ISERROR(SUM(I36-F36)),"",SUM(I36-F36))</f>
        <v>31</v>
      </c>
      <c r="H36" s="275">
        <f>IF(Zápis!F25="","",Zápis!F25)</f>
        <v>3</v>
      </c>
      <c r="I36" s="276">
        <f>IF(Zápis!G25="","",Zápis!G25)</f>
        <v>129</v>
      </c>
      <c r="J36" s="857">
        <f>IF(I36=0," ",IF(I36&gt;X36,1,IF(I36&lt;X36,0,IF(I36=X36,0.5,"?"))))</f>
        <v>1</v>
      </c>
      <c r="K36" s="858"/>
      <c r="L36" s="363">
        <f>IF(Zápis!D76="","","Žk")</f>
      </c>
      <c r="M36" s="362">
        <f>IF(Zápis!F76="","","Čk")</f>
      </c>
      <c r="N36" s="871" t="str">
        <f>IF(I40&lt;X40,"-",IF(I40=X40,"","+"))</f>
        <v>-</v>
      </c>
      <c r="O36" s="890"/>
      <c r="P36" s="872"/>
      <c r="Q36" s="886"/>
      <c r="R36" s="887"/>
      <c r="S36" s="887"/>
      <c r="T36" s="888"/>
      <c r="U36" s="273">
        <f>IF(Zápis!L25="","",Zápis!L25)</f>
        <v>88</v>
      </c>
      <c r="V36" s="290">
        <f>IF(ISERROR(SUM(X36-U36)),"",SUM(X36-U36))</f>
        <v>34</v>
      </c>
      <c r="W36" s="284">
        <f>IF(Zápis!M25="","",Zápis!M25)</f>
        <v>5</v>
      </c>
      <c r="X36" s="275">
        <f>IF(Zápis!N25="","",Zápis!N25)</f>
        <v>122</v>
      </c>
      <c r="Y36" s="857">
        <f>IF(X36=0," ",IF(X36&gt;I36,1,IF(X36&lt;I36,0,IF(X36=I36,0.5,"?"))))</f>
        <v>0</v>
      </c>
      <c r="Z36" s="858"/>
      <c r="AA36" s="363">
        <f>IF(Zápis!K76="","","Žk")</f>
      </c>
      <c r="AB36" s="362">
        <f>IF(Zápis!M76="","","Čk")</f>
      </c>
      <c r="AJ36" s="11"/>
      <c r="AK36" s="6"/>
      <c r="AL36" s="21"/>
    </row>
    <row r="37" spans="2:38" ht="12" customHeight="1">
      <c r="B37" s="886"/>
      <c r="C37" s="887"/>
      <c r="D37" s="887"/>
      <c r="E37" s="888"/>
      <c r="F37" s="277">
        <f>IF(Zápis!E26="","",Zápis!E26)</f>
        <v>89</v>
      </c>
      <c r="G37" s="278">
        <f>IF(ISERROR(SUM(I37-F37)),"",SUM(I37-F37))</f>
        <v>35</v>
      </c>
      <c r="H37" s="278">
        <f>IF(Zápis!F26="","",Zápis!F26)</f>
        <v>3</v>
      </c>
      <c r="I37" s="280">
        <f>IF(Zápis!G26="","",Zápis!G26)</f>
        <v>124</v>
      </c>
      <c r="J37" s="914">
        <f>IF(I37=0," ",IF(I37&gt;X37,1,IF(I37&lt;X37,0,IF(I37=X37,0.5,"?"))))</f>
        <v>1</v>
      </c>
      <c r="K37" s="915"/>
      <c r="L37" s="873">
        <f>IF(J36="","",IF((J40=Y40)*AND(I40=X40),0.5,IF((J40&gt;Y40),1,(IF((J40=Y40)*AND(I40&gt;X40),1,0)))))</f>
        <v>1</v>
      </c>
      <c r="M37" s="874"/>
      <c r="N37" s="875">
        <f>IF(ISERROR(ABS(I40-X40)),"",ABS(I40-X40))</f>
        <v>5</v>
      </c>
      <c r="O37" s="876"/>
      <c r="P37" s="876"/>
      <c r="Q37" s="886"/>
      <c r="R37" s="887"/>
      <c r="S37" s="887"/>
      <c r="T37" s="888"/>
      <c r="U37" s="277">
        <f>IF(Zápis!L26="","",Zápis!L26)</f>
        <v>84</v>
      </c>
      <c r="V37" s="278">
        <f>IF(ISERROR(SUM(X37-U37)),"",SUM(X37-U37))</f>
        <v>32</v>
      </c>
      <c r="W37" s="278">
        <f>IF(Zápis!M26="","",Zápis!M26)</f>
        <v>4</v>
      </c>
      <c r="X37" s="296">
        <f>IF(Zápis!N26="","",Zápis!N26)</f>
        <v>116</v>
      </c>
      <c r="Y37" s="914">
        <f>IF(X37=0," ",IF(X37&gt;I37,1,IF(X37&lt;I37,0,IF(X37=I37,0.5,"?"))))</f>
        <v>0</v>
      </c>
      <c r="Z37" s="915"/>
      <c r="AA37" s="873">
        <f>IF(Y36="","",IF((J40=Y40)*AND(I40=X40),0.5,IF((Y40&gt;J40),1,(IF((Y40=J40)*AND(X40&gt;I40),1,0)))))</f>
        <v>0</v>
      </c>
      <c r="AB37" s="874"/>
      <c r="AJ37" s="11"/>
      <c r="AK37" s="6"/>
      <c r="AL37" s="21"/>
    </row>
    <row r="38" spans="2:38" ht="12" customHeight="1">
      <c r="B38" s="838">
        <f>IF(Zápis!C27&lt;&gt;AD2,AJ38,"")</f>
      </c>
      <c r="C38" s="839"/>
      <c r="D38" s="839"/>
      <c r="E38" s="840"/>
      <c r="F38" s="277">
        <f>IF(Zápis!E27="","",Zápis!E27)</f>
        <v>90</v>
      </c>
      <c r="G38" s="278">
        <f>IF(ISERROR(SUM(I38-F38)),"",SUM(I38-F38))</f>
        <v>41</v>
      </c>
      <c r="H38" s="278">
        <f>IF(Zápis!F27="","",Zápis!F27)</f>
        <v>4</v>
      </c>
      <c r="I38" s="280">
        <f>IF(Zápis!G27="","",Zápis!G27)</f>
        <v>131</v>
      </c>
      <c r="J38" s="914">
        <f>IF(I38=0," ",IF(I38&gt;X38,1,IF(I38&lt;X38,0,IF(I38=X38,0.5,"?"))))</f>
        <v>1</v>
      </c>
      <c r="K38" s="915"/>
      <c r="L38" s="873"/>
      <c r="M38" s="874"/>
      <c r="N38" s="875"/>
      <c r="O38" s="876"/>
      <c r="P38" s="876"/>
      <c r="Q38" s="838">
        <f>IF(Zápis!J27&lt;&gt;AD2,AL38,"")</f>
      </c>
      <c r="R38" s="839"/>
      <c r="S38" s="839"/>
      <c r="T38" s="840"/>
      <c r="U38" s="279">
        <f>IF(Zápis!L27="","",Zápis!L27)</f>
        <v>90</v>
      </c>
      <c r="V38" s="278">
        <f>IF(ISERROR(SUM(X38-U38)),"",SUM(X38-U38))</f>
        <v>33</v>
      </c>
      <c r="W38" s="278">
        <f>IF(Zápis!M27="","",Zápis!M27)</f>
        <v>3</v>
      </c>
      <c r="X38" s="296">
        <f>IF(Zápis!N27="","",Zápis!N27)</f>
        <v>123</v>
      </c>
      <c r="Y38" s="914">
        <f>IF(X38=0," ",IF(X38&gt;I38,1,IF(X38&lt;I38,0,IF(X38=I38,0.5,"?"))))</f>
        <v>0</v>
      </c>
      <c r="Z38" s="915"/>
      <c r="AA38" s="873"/>
      <c r="AB38" s="874"/>
      <c r="AJ38" s="26" t="str">
        <f>CONCATENATE(Zápis!Q2,Zápis!C27,Zápis!Q4,Zápis!R4)</f>
        <v>od . hodu </v>
      </c>
      <c r="AK38" s="6"/>
      <c r="AL38" s="27" t="str">
        <f>CONCATENATE(Zápis!Q2,Zápis!J27,Zápis!Q4,Zápis!R4)</f>
        <v>od . hodu </v>
      </c>
    </row>
    <row r="39" spans="2:38" ht="12" customHeight="1">
      <c r="B39" s="808">
        <f>IF(Zápis!$C$29="","",Zápis!$C$29)</f>
      </c>
      <c r="C39" s="809"/>
      <c r="D39" s="809"/>
      <c r="E39" s="810"/>
      <c r="F39" s="273">
        <f>IF(Zápis!E28="","",Zápis!E28)</f>
        <v>89</v>
      </c>
      <c r="G39" s="274">
        <f>IF(ISERROR(SUM(I39-F39)),"",SUM(I39-F39))</f>
        <v>36</v>
      </c>
      <c r="H39" s="275">
        <f>IF(Zápis!F28="","",Zápis!F28)</f>
        <v>2</v>
      </c>
      <c r="I39" s="276">
        <f>IF(Zápis!G28="","",Zápis!G28)</f>
        <v>125</v>
      </c>
      <c r="J39" s="836">
        <f>IF(I39=0," ",IF(I39&gt;X39,1,IF(I39&lt;X39,0,IF(I39=X39,0.5,"?"))))</f>
        <v>0</v>
      </c>
      <c r="K39" s="837"/>
      <c r="L39" s="873"/>
      <c r="M39" s="874"/>
      <c r="N39" s="871" t="str">
        <f>IF(I40&gt;X40,"-",IF(I40=X40,"","+"))</f>
        <v>+</v>
      </c>
      <c r="O39" s="872"/>
      <c r="P39" s="872"/>
      <c r="Q39" s="862">
        <f>IF(Zápis!$J$29="","",Zápis!$J$29)</f>
      </c>
      <c r="R39" s="863"/>
      <c r="S39" s="863"/>
      <c r="T39" s="864"/>
      <c r="U39" s="291">
        <f>IF(Zápis!L28="","",Zápis!L28)</f>
        <v>93</v>
      </c>
      <c r="V39" s="285">
        <f>IF(ISERROR(SUM(X39-U39)),"",SUM(X39-U39))</f>
        <v>60</v>
      </c>
      <c r="W39" s="286">
        <f>IF(Zápis!M28="","",Zápis!M28)</f>
        <v>1</v>
      </c>
      <c r="X39" s="275">
        <f>IF(Zápis!N28="","",Zápis!N28)</f>
        <v>153</v>
      </c>
      <c r="Y39" s="836">
        <f>IF(X39=0," ",IF(X39&gt;I39,1,IF(X39&lt;I39,0,IF(X39=I39,0.5,"?"))))</f>
        <v>1</v>
      </c>
      <c r="Z39" s="837"/>
      <c r="AA39" s="873"/>
      <c r="AB39" s="874"/>
      <c r="AJ39" s="11"/>
      <c r="AK39" s="6"/>
      <c r="AL39" s="21"/>
    </row>
    <row r="40" spans="2:38" ht="16.5" customHeight="1" thickBot="1">
      <c r="B40" s="859"/>
      <c r="C40" s="860"/>
      <c r="D40" s="860"/>
      <c r="E40" s="861"/>
      <c r="F40" s="281">
        <f>IF(Zápis!E29="","",Zápis!E29)</f>
        <v>366</v>
      </c>
      <c r="G40" s="282">
        <f>IF(ISERROR(SUM(I40-F40)),"",SUM(I40-F40))</f>
        <v>143</v>
      </c>
      <c r="H40" s="283">
        <f>IF(Zápis!F29="","",Zápis!F29)</f>
        <v>12</v>
      </c>
      <c r="I40" s="297">
        <f>IF(Zápis!G29="","",Zápis!G29)</f>
        <v>509</v>
      </c>
      <c r="J40" s="843">
        <f>SUM(J36:J39)</f>
        <v>3</v>
      </c>
      <c r="K40" s="844"/>
      <c r="L40" s="364">
        <f>IF(Zápis!D77="","","Žk")</f>
      </c>
      <c r="M40" s="365">
        <f>IF(Zápis!F77="","","Čk")</f>
      </c>
      <c r="N40" s="2"/>
      <c r="O40" s="2"/>
      <c r="P40" s="2"/>
      <c r="Q40" s="865"/>
      <c r="R40" s="866"/>
      <c r="S40" s="866"/>
      <c r="T40" s="867"/>
      <c r="U40" s="287">
        <f>IF(Zápis!L29="","",Zápis!L29)</f>
        <v>355</v>
      </c>
      <c r="V40" s="282">
        <f>IF(ISERROR(SUM(X40-U40)),"",SUM(X40-U40))</f>
        <v>159</v>
      </c>
      <c r="W40" s="282">
        <f>IF(Zápis!M29="","",Zápis!M29)</f>
        <v>13</v>
      </c>
      <c r="X40" s="297">
        <f>IF(Zápis!N29="","",Zápis!N29)</f>
        <v>514</v>
      </c>
      <c r="Y40" s="843">
        <f>SUM(Y36:Y39)</f>
        <v>1</v>
      </c>
      <c r="Z40" s="844"/>
      <c r="AA40" s="364">
        <f>IF(Zápis!K77="","","Žk")</f>
      </c>
      <c r="AB40" s="365">
        <f>IF(Zápis!M77="","","Čk")</f>
      </c>
      <c r="AJ40" s="24"/>
      <c r="AK40" s="12"/>
      <c r="AL40" s="25"/>
    </row>
    <row r="41" spans="2:38" ht="15" customHeight="1" thickBot="1">
      <c r="B41" s="269"/>
      <c r="C41" s="269"/>
      <c r="D41" s="269"/>
      <c r="E41" s="269"/>
      <c r="F41" s="267"/>
      <c r="G41" s="267"/>
      <c r="H41" s="267"/>
      <c r="I41" s="267"/>
      <c r="J41" s="267"/>
      <c r="K41" s="267"/>
      <c r="L41" s="267"/>
      <c r="M41" s="267"/>
      <c r="N41" s="144"/>
      <c r="O41" s="144"/>
      <c r="P41" s="144"/>
      <c r="Q41" s="73"/>
      <c r="R41" s="73"/>
      <c r="S41" s="73"/>
      <c r="T41" s="73"/>
      <c r="U41" s="144"/>
      <c r="V41" s="144"/>
      <c r="W41" s="267"/>
      <c r="X41" s="144"/>
      <c r="Y41" s="144"/>
      <c r="Z41" s="144"/>
      <c r="AA41" s="144"/>
      <c r="AB41" s="144"/>
      <c r="AJ41" s="6"/>
      <c r="AK41" s="6"/>
      <c r="AL41" s="6"/>
    </row>
    <row r="42" spans="1:38" ht="12" customHeight="1">
      <c r="A42" s="6"/>
      <c r="B42" s="268"/>
      <c r="C42" s="268"/>
      <c r="D42" s="268"/>
      <c r="E42" s="268"/>
      <c r="F42" s="879" t="s">
        <v>316</v>
      </c>
      <c r="G42" s="880"/>
      <c r="H42" s="880"/>
      <c r="I42" s="880"/>
      <c r="J42" s="877">
        <f>Zápis!$Q$64</f>
        <v>1618</v>
      </c>
      <c r="K42" s="877"/>
      <c r="L42" s="877"/>
      <c r="M42" s="877"/>
      <c r="N42" s="149"/>
      <c r="O42" s="831" t="s">
        <v>0</v>
      </c>
      <c r="P42" s="149"/>
      <c r="Q42" s="877">
        <f>Zápis!$R$64</f>
        <v>1663</v>
      </c>
      <c r="R42" s="877"/>
      <c r="S42" s="798" t="s">
        <v>316</v>
      </c>
      <c r="T42" s="798"/>
      <c r="U42" s="798"/>
      <c r="V42" s="799"/>
      <c r="W42" s="270"/>
      <c r="X42" s="268"/>
      <c r="Y42" s="268"/>
      <c r="Z42" s="268"/>
      <c r="AA42" s="268"/>
      <c r="AB42" s="268"/>
      <c r="AL42" s="6"/>
    </row>
    <row r="43" spans="1:38" ht="12" customHeight="1">
      <c r="A43" s="6"/>
      <c r="B43" s="268"/>
      <c r="C43" s="268"/>
      <c r="D43" s="268"/>
      <c r="E43" s="268"/>
      <c r="F43" s="881"/>
      <c r="G43" s="882"/>
      <c r="H43" s="882"/>
      <c r="I43" s="882"/>
      <c r="J43" s="878"/>
      <c r="K43" s="878"/>
      <c r="L43" s="878"/>
      <c r="M43" s="878"/>
      <c r="N43" s="17"/>
      <c r="O43" s="832"/>
      <c r="P43" s="17"/>
      <c r="Q43" s="878"/>
      <c r="R43" s="878"/>
      <c r="S43" s="801"/>
      <c r="T43" s="801"/>
      <c r="U43" s="801"/>
      <c r="V43" s="802"/>
      <c r="W43" s="270"/>
      <c r="X43" s="268"/>
      <c r="Y43" s="268"/>
      <c r="Z43" s="268"/>
      <c r="AA43" s="268"/>
      <c r="AB43" s="268"/>
      <c r="AL43" s="6"/>
    </row>
    <row r="44" spans="2:28" ht="12" customHeight="1">
      <c r="B44" s="3"/>
      <c r="C44" s="3"/>
      <c r="D44" s="3"/>
      <c r="E44" s="3"/>
      <c r="F44" s="800" t="s">
        <v>317</v>
      </c>
      <c r="G44" s="801"/>
      <c r="H44" s="801"/>
      <c r="I44" s="801"/>
      <c r="J44" s="868">
        <f>IF(J42=Q42,1,IF(J42&gt;Q42,2,0))</f>
        <v>0</v>
      </c>
      <c r="K44" s="868"/>
      <c r="L44" s="868"/>
      <c r="M44" s="868"/>
      <c r="N44" s="17"/>
      <c r="O44" s="832" t="s">
        <v>0</v>
      </c>
      <c r="P44" s="17"/>
      <c r="Q44" s="868">
        <f>IF(Q42=J42,1,IF(Q42&gt;J42,2,0))</f>
        <v>2</v>
      </c>
      <c r="R44" s="868"/>
      <c r="S44" s="801" t="s">
        <v>317</v>
      </c>
      <c r="T44" s="801"/>
      <c r="U44" s="801"/>
      <c r="V44" s="802"/>
      <c r="W44" s="270"/>
      <c r="X44" s="17"/>
      <c r="Y44" s="1"/>
      <c r="Z44" s="1"/>
      <c r="AA44" s="1"/>
      <c r="AB44" s="1"/>
    </row>
    <row r="45" spans="2:28" ht="12" customHeight="1" thickBot="1">
      <c r="B45" s="3"/>
      <c r="C45" s="3"/>
      <c r="D45" s="3"/>
      <c r="E45" s="3"/>
      <c r="F45" s="841"/>
      <c r="G45" s="842"/>
      <c r="H45" s="842"/>
      <c r="I45" s="842"/>
      <c r="J45" s="868"/>
      <c r="K45" s="868"/>
      <c r="L45" s="868"/>
      <c r="M45" s="868"/>
      <c r="N45" s="82"/>
      <c r="O45" s="833"/>
      <c r="P45" s="82"/>
      <c r="Q45" s="869"/>
      <c r="R45" s="869"/>
      <c r="S45" s="842"/>
      <c r="T45" s="842"/>
      <c r="U45" s="842"/>
      <c r="V45" s="870"/>
      <c r="W45" s="270"/>
      <c r="X45" s="17"/>
      <c r="Y45" s="1"/>
      <c r="Z45" s="1"/>
      <c r="AA45" s="1"/>
      <c r="AB45" s="1"/>
    </row>
    <row r="46" spans="2:28" ht="9" customHeight="1">
      <c r="B46" s="144"/>
      <c r="C46" s="144"/>
      <c r="D46" s="144"/>
      <c r="E46" s="144"/>
      <c r="F46" s="1"/>
      <c r="J46" s="149"/>
      <c r="K46" s="149"/>
      <c r="L46" s="149"/>
      <c r="M46" s="149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2:28" ht="9.75" customHeight="1">
      <c r="B47" s="895" t="s">
        <v>81</v>
      </c>
      <c r="C47" s="895"/>
      <c r="D47" s="895"/>
      <c r="E47" s="895"/>
      <c r="F47" s="895"/>
      <c r="G47" s="895"/>
      <c r="H47" s="895"/>
      <c r="I47" s="895"/>
      <c r="J47" s="895"/>
      <c r="K47" s="895"/>
      <c r="L47" s="895"/>
      <c r="M47" s="895"/>
      <c r="N47" s="895"/>
      <c r="O47" s="895"/>
      <c r="P47" s="895"/>
      <c r="Q47" s="895"/>
      <c r="R47" s="895"/>
      <c r="S47" s="895"/>
      <c r="T47" s="895"/>
      <c r="U47" s="895"/>
      <c r="V47" s="895"/>
      <c r="W47" s="895"/>
      <c r="X47" s="895"/>
      <c r="Y47" s="895"/>
      <c r="Z47" s="895"/>
      <c r="AA47" s="895"/>
      <c r="AB47" s="895"/>
    </row>
    <row r="48" spans="2:28" ht="9.75" customHeight="1">
      <c r="B48" s="895"/>
      <c r="C48" s="895"/>
      <c r="D48" s="895"/>
      <c r="E48" s="895"/>
      <c r="F48" s="895"/>
      <c r="G48" s="895"/>
      <c r="H48" s="895"/>
      <c r="I48" s="895"/>
      <c r="J48" s="895"/>
      <c r="K48" s="895"/>
      <c r="L48" s="895"/>
      <c r="M48" s="895"/>
      <c r="N48" s="895"/>
      <c r="O48" s="895"/>
      <c r="P48" s="895"/>
      <c r="Q48" s="895"/>
      <c r="R48" s="895"/>
      <c r="S48" s="895"/>
      <c r="T48" s="895"/>
      <c r="U48" s="895"/>
      <c r="V48" s="895"/>
      <c r="W48" s="895"/>
      <c r="X48" s="895"/>
      <c r="Y48" s="895"/>
      <c r="Z48" s="895"/>
      <c r="AA48" s="895"/>
      <c r="AB48" s="895"/>
    </row>
    <row r="49" spans="2:28" ht="9.75" customHeight="1">
      <c r="B49" s="895"/>
      <c r="C49" s="895"/>
      <c r="D49" s="895"/>
      <c r="E49" s="895"/>
      <c r="F49" s="895"/>
      <c r="G49" s="895"/>
      <c r="H49" s="895"/>
      <c r="I49" s="895"/>
      <c r="J49" s="895"/>
      <c r="K49" s="895"/>
      <c r="L49" s="895"/>
      <c r="M49" s="895"/>
      <c r="N49" s="895"/>
      <c r="O49" s="895"/>
      <c r="P49" s="895"/>
      <c r="Q49" s="895"/>
      <c r="R49" s="895"/>
      <c r="S49" s="895"/>
      <c r="T49" s="895"/>
      <c r="U49" s="895"/>
      <c r="V49" s="895"/>
      <c r="W49" s="895"/>
      <c r="X49" s="895"/>
      <c r="Y49" s="895"/>
      <c r="Z49" s="895"/>
      <c r="AA49" s="895"/>
      <c r="AB49" s="895"/>
    </row>
    <row r="50" spans="2:28" ht="6" customHeight="1" thickBot="1">
      <c r="B50" s="144"/>
      <c r="C50" s="144"/>
      <c r="D50" s="144"/>
      <c r="E50" s="144"/>
      <c r="F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2:28" ht="12" customHeight="1">
      <c r="B51" s="854" t="s">
        <v>19</v>
      </c>
      <c r="C51" s="855"/>
      <c r="D51" s="855"/>
      <c r="E51" s="855"/>
      <c r="F51" s="896" t="s">
        <v>17</v>
      </c>
      <c r="G51" s="897"/>
      <c r="H51" s="897"/>
      <c r="I51" s="897"/>
      <c r="J51" s="897"/>
      <c r="K51" s="898"/>
      <c r="L51" s="846" t="s">
        <v>318</v>
      </c>
      <c r="M51" s="847"/>
      <c r="N51" s="1"/>
      <c r="O51" s="1"/>
      <c r="P51" s="1"/>
      <c r="Q51" s="854" t="s">
        <v>19</v>
      </c>
      <c r="R51" s="855"/>
      <c r="S51" s="855"/>
      <c r="T51" s="855"/>
      <c r="U51" s="896" t="s">
        <v>17</v>
      </c>
      <c r="V51" s="897"/>
      <c r="W51" s="897"/>
      <c r="X51" s="897"/>
      <c r="Y51" s="897"/>
      <c r="Z51" s="898"/>
      <c r="AA51" s="846" t="s">
        <v>318</v>
      </c>
      <c r="AB51" s="847"/>
    </row>
    <row r="52" spans="2:28" ht="12" customHeight="1">
      <c r="B52" s="893"/>
      <c r="C52" s="894"/>
      <c r="D52" s="894"/>
      <c r="E52" s="894"/>
      <c r="F52" s="850" t="s">
        <v>319</v>
      </c>
      <c r="G52" s="851"/>
      <c r="H52" s="796" t="s">
        <v>320</v>
      </c>
      <c r="I52" s="796"/>
      <c r="J52" s="891" t="s">
        <v>86</v>
      </c>
      <c r="K52" s="892"/>
      <c r="L52" s="848"/>
      <c r="M52" s="849"/>
      <c r="N52" s="1"/>
      <c r="O52" s="1"/>
      <c r="P52" s="1"/>
      <c r="Q52" s="893"/>
      <c r="R52" s="894"/>
      <c r="S52" s="894"/>
      <c r="T52" s="894"/>
      <c r="U52" s="850" t="s">
        <v>319</v>
      </c>
      <c r="V52" s="851"/>
      <c r="W52" s="796" t="s">
        <v>320</v>
      </c>
      <c r="X52" s="796"/>
      <c r="Y52" s="852" t="s">
        <v>86</v>
      </c>
      <c r="Z52" s="853"/>
      <c r="AA52" s="848"/>
      <c r="AB52" s="849"/>
    </row>
    <row r="53" spans="2:28" ht="21.75" customHeight="1">
      <c r="B53" s="788" t="str">
        <f>Zápis!$C$36</f>
        <v>Babková Michaela</v>
      </c>
      <c r="C53" s="789"/>
      <c r="D53" s="789"/>
      <c r="E53" s="789"/>
      <c r="F53" s="792">
        <f>Zápis!$D$36</f>
        <v>76</v>
      </c>
      <c r="G53" s="793"/>
      <c r="H53" s="834">
        <f>Zápis!$E$36</f>
        <v>86</v>
      </c>
      <c r="I53" s="834"/>
      <c r="J53" s="792">
        <f>Zápis!$F$36</f>
        <v>0</v>
      </c>
      <c r="K53" s="793"/>
      <c r="L53" s="785">
        <f>Zápis!$G$36</f>
        <v>1</v>
      </c>
      <c r="M53" s="785"/>
      <c r="N53" s="289"/>
      <c r="O53" s="1"/>
      <c r="P53" s="1"/>
      <c r="Q53" s="788" t="str">
        <f>Zápis!$J$36</f>
        <v>Dvorščák Samuel</v>
      </c>
      <c r="R53" s="789"/>
      <c r="S53" s="789"/>
      <c r="T53" s="789"/>
      <c r="U53" s="792">
        <f>Zápis!$K$36</f>
        <v>61</v>
      </c>
      <c r="V53" s="793"/>
      <c r="W53" s="818">
        <f>Zápis!$L$36</f>
        <v>61</v>
      </c>
      <c r="X53" s="818"/>
      <c r="Y53" s="792">
        <f>Zápis!$M$36</f>
        <v>0</v>
      </c>
      <c r="Z53" s="793"/>
      <c r="AA53" s="785">
        <f>Zápis!$N$36</f>
        <v>0</v>
      </c>
      <c r="AB53" s="814"/>
    </row>
    <row r="54" spans="2:28" ht="13.5" customHeight="1">
      <c r="B54" s="790"/>
      <c r="C54" s="791"/>
      <c r="D54" s="791"/>
      <c r="E54" s="791"/>
      <c r="F54" s="794"/>
      <c r="G54" s="795"/>
      <c r="H54" s="835"/>
      <c r="I54" s="835"/>
      <c r="J54" s="794"/>
      <c r="K54" s="795"/>
      <c r="L54" s="786"/>
      <c r="M54" s="786"/>
      <c r="N54" s="289"/>
      <c r="O54" s="1"/>
      <c r="P54" s="1"/>
      <c r="Q54" s="790"/>
      <c r="R54" s="791"/>
      <c r="S54" s="791"/>
      <c r="T54" s="791"/>
      <c r="U54" s="794"/>
      <c r="V54" s="795"/>
      <c r="W54" s="819"/>
      <c r="X54" s="819"/>
      <c r="Y54" s="794"/>
      <c r="Z54" s="795"/>
      <c r="AA54" s="786"/>
      <c r="AB54" s="815"/>
    </row>
    <row r="55" spans="2:29" ht="21.75" customHeight="1">
      <c r="B55" s="808" t="str">
        <f>Zápis!$C$38</f>
        <v>1 - nový hráč</v>
      </c>
      <c r="C55" s="809"/>
      <c r="D55" s="809"/>
      <c r="E55" s="810"/>
      <c r="F55" s="803">
        <f>Zápis!$D$38</f>
        <v>77</v>
      </c>
      <c r="G55" s="804"/>
      <c r="H55" s="805">
        <f>Zápis!$E$38</f>
        <v>63</v>
      </c>
      <c r="I55" s="805"/>
      <c r="J55" s="803">
        <f>Zápis!$F$38</f>
        <v>0</v>
      </c>
      <c r="K55" s="804"/>
      <c r="L55" s="806">
        <f>Zápis!$G$38</f>
        <v>0</v>
      </c>
      <c r="M55" s="807"/>
      <c r="N55" s="1"/>
      <c r="O55" s="1"/>
      <c r="P55" s="1"/>
      <c r="Q55" s="808" t="str">
        <f>Zápis!$J$38</f>
        <v>Rózsár Tibor</v>
      </c>
      <c r="R55" s="809"/>
      <c r="S55" s="809"/>
      <c r="T55" s="810"/>
      <c r="U55" s="803">
        <f>Zápis!$K$38</f>
        <v>84</v>
      </c>
      <c r="V55" s="804"/>
      <c r="W55" s="816">
        <f>Zápis!$L$38</f>
        <v>94</v>
      </c>
      <c r="X55" s="816"/>
      <c r="Y55" s="803">
        <f>Zápis!$M$38</f>
        <v>0</v>
      </c>
      <c r="Z55" s="804"/>
      <c r="AA55" s="817">
        <f>Zápis!$N$38</f>
        <v>1</v>
      </c>
      <c r="AB55" s="817"/>
      <c r="AC55" s="11"/>
    </row>
    <row r="56" spans="2:41" ht="13.5" customHeight="1" thickBot="1">
      <c r="B56" s="808"/>
      <c r="C56" s="809"/>
      <c r="D56" s="809"/>
      <c r="E56" s="810"/>
      <c r="F56" s="803"/>
      <c r="G56" s="804"/>
      <c r="H56" s="805"/>
      <c r="I56" s="805"/>
      <c r="J56" s="803"/>
      <c r="K56" s="804"/>
      <c r="L56" s="806"/>
      <c r="M56" s="807"/>
      <c r="N56" s="1"/>
      <c r="O56" s="1"/>
      <c r="P56" s="1"/>
      <c r="Q56" s="808"/>
      <c r="R56" s="809"/>
      <c r="S56" s="809"/>
      <c r="T56" s="810"/>
      <c r="U56" s="803"/>
      <c r="V56" s="804"/>
      <c r="W56" s="816"/>
      <c r="X56" s="816"/>
      <c r="Y56" s="803"/>
      <c r="Z56" s="804"/>
      <c r="AA56" s="817"/>
      <c r="AB56" s="817"/>
      <c r="AC56" s="11"/>
      <c r="AO56" s="6"/>
    </row>
    <row r="57" spans="2:28" ht="13.5" customHeight="1" thickBot="1">
      <c r="B57" s="149"/>
      <c r="C57" s="149"/>
      <c r="D57" s="149"/>
      <c r="E57" s="149"/>
      <c r="F57" s="149"/>
      <c r="G57" s="288"/>
      <c r="H57" s="288"/>
      <c r="I57" s="288"/>
      <c r="J57" s="149"/>
      <c r="K57" s="149"/>
      <c r="L57" s="149"/>
      <c r="M57" s="149"/>
      <c r="N57" s="1"/>
      <c r="O57" s="1"/>
      <c r="P57" s="1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</row>
    <row r="58" spans="2:28" ht="7.5" customHeight="1">
      <c r="B58" s="787" t="str">
        <f>IF(Zápis!C54=0,"Na vedúceho sa zabudlo !",Zápis!C54)</f>
        <v>Matyšek Michal</v>
      </c>
      <c r="C58" s="787"/>
      <c r="D58" s="787"/>
      <c r="E58" s="787"/>
      <c r="F58" s="787"/>
      <c r="G58" s="787"/>
      <c r="H58" s="787"/>
      <c r="J58" s="1"/>
      <c r="K58" s="1"/>
      <c r="L58" s="797" t="s">
        <v>321</v>
      </c>
      <c r="M58" s="798"/>
      <c r="N58" s="798"/>
      <c r="O58" s="798"/>
      <c r="P58" s="798"/>
      <c r="Q58" s="799"/>
      <c r="R58" s="1"/>
      <c r="S58" s="1"/>
      <c r="U58" s="813" t="str">
        <f>IF(Zápis!J54=0,"Na vedúceho sa zabudlo !",Zápis!J54)</f>
        <v>Kaigl Karol</v>
      </c>
      <c r="V58" s="813"/>
      <c r="W58" s="813"/>
      <c r="X58" s="813"/>
      <c r="Y58" s="813"/>
      <c r="Z58" s="813"/>
      <c r="AA58" s="813"/>
      <c r="AB58" s="813"/>
    </row>
    <row r="59" spans="2:28" ht="9.75" customHeight="1">
      <c r="B59" s="787"/>
      <c r="C59" s="787"/>
      <c r="D59" s="787"/>
      <c r="E59" s="787"/>
      <c r="F59" s="787"/>
      <c r="G59" s="787"/>
      <c r="H59" s="787"/>
      <c r="J59" s="1"/>
      <c r="K59" s="1"/>
      <c r="L59" s="800"/>
      <c r="M59" s="801"/>
      <c r="N59" s="801"/>
      <c r="O59" s="801"/>
      <c r="P59" s="801"/>
      <c r="Q59" s="802"/>
      <c r="R59" s="1"/>
      <c r="S59" s="1"/>
      <c r="T59" s="377"/>
      <c r="U59" s="813"/>
      <c r="V59" s="813"/>
      <c r="W59" s="813"/>
      <c r="X59" s="813"/>
      <c r="Y59" s="813"/>
      <c r="Z59" s="813"/>
      <c r="AA59" s="813"/>
      <c r="AB59" s="813"/>
    </row>
    <row r="60" spans="2:28" ht="14.25" customHeight="1">
      <c r="B60" s="787"/>
      <c r="C60" s="787"/>
      <c r="D60" s="787"/>
      <c r="E60" s="787"/>
      <c r="F60" s="787"/>
      <c r="G60" s="787"/>
      <c r="H60" s="787"/>
      <c r="I60" s="5"/>
      <c r="J60" s="2"/>
      <c r="L60" s="821">
        <f>SUM(J44,L53,L55)</f>
        <v>1</v>
      </c>
      <c r="M60" s="822"/>
      <c r="N60" s="822"/>
      <c r="O60" s="827" t="s">
        <v>0</v>
      </c>
      <c r="P60" s="822">
        <f>SUM(Q44,AA53,AA55)</f>
        <v>3</v>
      </c>
      <c r="Q60" s="825"/>
      <c r="R60" s="3"/>
      <c r="S60" s="2"/>
      <c r="T60" s="377"/>
      <c r="U60" s="813"/>
      <c r="V60" s="813"/>
      <c r="W60" s="813"/>
      <c r="X60" s="813"/>
      <c r="Y60" s="813"/>
      <c r="Z60" s="813"/>
      <c r="AA60" s="813"/>
      <c r="AB60" s="813"/>
    </row>
    <row r="61" spans="2:28" ht="14.25" customHeight="1" thickBot="1">
      <c r="B61" s="811" t="s">
        <v>15</v>
      </c>
      <c r="C61" s="811"/>
      <c r="D61" s="811"/>
      <c r="E61" s="811"/>
      <c r="F61" s="811"/>
      <c r="G61" s="811"/>
      <c r="H61" s="811"/>
      <c r="I61" s="5"/>
      <c r="J61" s="144"/>
      <c r="L61" s="823"/>
      <c r="M61" s="824"/>
      <c r="N61" s="824"/>
      <c r="O61" s="828"/>
      <c r="P61" s="824"/>
      <c r="Q61" s="826"/>
      <c r="R61" s="3"/>
      <c r="S61" s="144"/>
      <c r="U61" s="811" t="s">
        <v>14</v>
      </c>
      <c r="V61" s="811"/>
      <c r="W61" s="811"/>
      <c r="X61" s="811"/>
      <c r="Y61" s="811"/>
      <c r="Z61" s="811"/>
      <c r="AA61" s="811"/>
      <c r="AB61" s="811"/>
    </row>
    <row r="62" spans="9:19" ht="9" customHeight="1"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2:28" ht="11.25" customHeight="1">
      <c r="B63" s="2"/>
      <c r="C63" s="2"/>
      <c r="D63" s="2"/>
      <c r="E63" s="2"/>
      <c r="F63" s="2"/>
      <c r="G63" s="2"/>
      <c r="H63" s="2"/>
      <c r="J63" s="367"/>
      <c r="K63" s="367"/>
      <c r="L63" s="367"/>
      <c r="M63" s="367"/>
      <c r="N63" s="367"/>
      <c r="O63" s="367"/>
      <c r="P63" s="367"/>
      <c r="Q63" s="367"/>
      <c r="R63" s="367"/>
      <c r="S63" s="367"/>
      <c r="T63" s="2"/>
      <c r="U63" s="2"/>
      <c r="V63" s="2"/>
      <c r="W63" s="2"/>
      <c r="X63" s="2"/>
      <c r="Y63" s="2"/>
      <c r="Z63" s="2"/>
      <c r="AA63" s="2"/>
      <c r="AB63" s="2"/>
    </row>
    <row r="64" spans="2:28" ht="11.25" customHeight="1">
      <c r="B64" s="812" t="s">
        <v>349</v>
      </c>
      <c r="C64" s="812"/>
      <c r="D64" s="812"/>
      <c r="E64" s="812"/>
      <c r="F64" s="812"/>
      <c r="G64" s="812"/>
      <c r="H64" s="812"/>
      <c r="J64" s="932" t="str">
        <f>IF(Zápis!D41=0,"Na rozhodcu sa zabudlo !",Zápis!D41)</f>
        <v>Dobrucký Ivan </v>
      </c>
      <c r="K64" s="932"/>
      <c r="L64" s="932"/>
      <c r="M64" s="932"/>
      <c r="N64" s="932"/>
      <c r="O64" s="932"/>
      <c r="P64" s="932"/>
      <c r="Q64" s="932"/>
      <c r="R64" s="932"/>
      <c r="U64" s="812" t="s">
        <v>349</v>
      </c>
      <c r="V64" s="812"/>
      <c r="W64" s="812"/>
      <c r="X64" s="812"/>
      <c r="Y64" s="812"/>
      <c r="Z64" s="812"/>
      <c r="AA64" s="812"/>
      <c r="AB64" s="812"/>
    </row>
    <row r="65" spans="2:43" ht="11.25" customHeight="1">
      <c r="B65" s="371"/>
      <c r="C65" s="368"/>
      <c r="D65" s="371"/>
      <c r="E65" s="371"/>
      <c r="F65" s="371"/>
      <c r="G65" s="368"/>
      <c r="H65" s="368"/>
      <c r="I65" s="378"/>
      <c r="J65" s="932"/>
      <c r="K65" s="932"/>
      <c r="L65" s="932"/>
      <c r="M65" s="932"/>
      <c r="N65" s="932"/>
      <c r="O65" s="932"/>
      <c r="P65" s="932"/>
      <c r="Q65" s="932"/>
      <c r="R65" s="932"/>
      <c r="U65" s="373"/>
      <c r="V65" s="372"/>
      <c r="W65" s="373"/>
      <c r="X65" s="373"/>
      <c r="Y65" s="373"/>
      <c r="Z65" s="373"/>
      <c r="AA65" s="373"/>
      <c r="AB65" s="373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</row>
    <row r="66" spans="10:28" ht="11.25" customHeight="1">
      <c r="J66" s="933" t="s">
        <v>324</v>
      </c>
      <c r="K66" s="933"/>
      <c r="L66" s="933"/>
      <c r="M66" s="933"/>
      <c r="N66" s="933"/>
      <c r="O66" s="933"/>
      <c r="P66" s="933"/>
      <c r="Q66" s="933"/>
      <c r="R66" s="933"/>
      <c r="AB66" s="144"/>
    </row>
    <row r="67" spans="2:28" ht="11.25" customHeight="1">
      <c r="B67" s="811" t="str">
        <f>IF(Zápis!C60="","","1. nový hráč")</f>
        <v>1. nový hráč</v>
      </c>
      <c r="C67" s="811"/>
      <c r="D67" s="811"/>
      <c r="E67" s="811"/>
      <c r="F67" s="811"/>
      <c r="G67" s="811"/>
      <c r="H67" s="811"/>
      <c r="U67" s="811">
        <f>IF(Zápis!J60="","","1. nový hráč")</f>
      </c>
      <c r="V67" s="811"/>
      <c r="W67" s="811"/>
      <c r="X67" s="811"/>
      <c r="Y67" s="811"/>
      <c r="Z67" s="811"/>
      <c r="AA67" s="811"/>
      <c r="AB67" s="811"/>
    </row>
    <row r="68" spans="2:28" ht="11.25" customHeight="1">
      <c r="B68" s="931" t="str">
        <f>IF(Zápis!C60="","",Zápis!C60)</f>
        <v>Jediný Jakb - č.p. 0211131144</v>
      </c>
      <c r="C68" s="931"/>
      <c r="D68" s="931"/>
      <c r="E68" s="931"/>
      <c r="F68" s="931"/>
      <c r="G68" s="931"/>
      <c r="H68" s="931"/>
      <c r="U68" s="931">
        <f>IF(Zápis!$J$60="","",Zápis!$J$60)</f>
      </c>
      <c r="V68" s="931"/>
      <c r="W68" s="931"/>
      <c r="X68" s="931"/>
      <c r="Y68" s="931"/>
      <c r="Z68" s="931"/>
      <c r="AA68" s="931"/>
      <c r="AB68" s="931"/>
    </row>
    <row r="69" spans="2:28" ht="11.25" customHeight="1">
      <c r="B69" s="935">
        <f>IF(Zápis!C62="","","2. nový hráč")</f>
      </c>
      <c r="C69" s="935"/>
      <c r="D69" s="935"/>
      <c r="E69" s="935"/>
      <c r="F69" s="935"/>
      <c r="G69" s="935"/>
      <c r="H69" s="935"/>
      <c r="I69" s="370"/>
      <c r="J69" s="369"/>
      <c r="K69" s="369"/>
      <c r="L69" s="369"/>
      <c r="M69" s="369"/>
      <c r="N69" s="369"/>
      <c r="O69" s="369"/>
      <c r="P69" s="369"/>
      <c r="Q69" s="369"/>
      <c r="R69" s="369"/>
      <c r="S69" s="370"/>
      <c r="U69" s="811">
        <f>IF(Zápis!J62="","","2. nový hráč")</f>
      </c>
      <c r="V69" s="811"/>
      <c r="W69" s="811"/>
      <c r="X69" s="811"/>
      <c r="Y69" s="811"/>
      <c r="Z69" s="811"/>
      <c r="AA69" s="811"/>
      <c r="AB69" s="811"/>
    </row>
    <row r="70" spans="2:28" ht="11.25" customHeight="1">
      <c r="B70" s="931">
        <f>IF(Zápis!C62="","",Zápis!C62)</f>
      </c>
      <c r="C70" s="931"/>
      <c r="D70" s="931"/>
      <c r="E70" s="931"/>
      <c r="F70" s="931"/>
      <c r="G70" s="931"/>
      <c r="H70" s="931"/>
      <c r="I70" s="6"/>
      <c r="J70" s="934" t="s">
        <v>349</v>
      </c>
      <c r="K70" s="934"/>
      <c r="L70" s="934"/>
      <c r="M70" s="934"/>
      <c r="N70" s="934"/>
      <c r="O70" s="934"/>
      <c r="P70" s="934"/>
      <c r="Q70" s="934"/>
      <c r="R70" s="934"/>
      <c r="S70" s="368"/>
      <c r="U70" s="931">
        <f>IF(Zápis!$J$62="","",Zápis!$J$62)</f>
      </c>
      <c r="V70" s="931"/>
      <c r="W70" s="931"/>
      <c r="X70" s="931"/>
      <c r="Y70" s="931"/>
      <c r="Z70" s="931"/>
      <c r="AA70" s="931"/>
      <c r="AB70" s="931"/>
    </row>
    <row r="71" spans="1:29" ht="11.25" customHeight="1">
      <c r="A71" s="845"/>
      <c r="B71" s="845"/>
      <c r="C71" s="845"/>
      <c r="D71" s="845"/>
      <c r="E71" s="845"/>
      <c r="F71" s="845"/>
      <c r="G71" s="845"/>
      <c r="H71" s="845"/>
      <c r="I71" s="845"/>
      <c r="J71" s="845"/>
      <c r="K71" s="845"/>
      <c r="L71" s="845"/>
      <c r="M71" s="845"/>
      <c r="N71" s="845"/>
      <c r="O71" s="845"/>
      <c r="P71" s="845"/>
      <c r="Q71" s="845"/>
      <c r="R71" s="845"/>
      <c r="S71" s="845"/>
      <c r="T71" s="845"/>
      <c r="U71" s="845"/>
      <c r="V71" s="845"/>
      <c r="W71" s="845"/>
      <c r="X71" s="845"/>
      <c r="Y71" s="845"/>
      <c r="Z71" s="845"/>
      <c r="AA71" s="845"/>
      <c r="AB71" s="845"/>
      <c r="AC71" s="845"/>
    </row>
    <row r="72" ht="4.5" customHeight="1"/>
  </sheetData>
  <sheetProtection password="D839" sheet="1" objects="1" scenarios="1" selectLockedCells="1" selectUnlockedCells="1"/>
  <mergeCells count="193">
    <mergeCell ref="B69:H69"/>
    <mergeCell ref="B70:H70"/>
    <mergeCell ref="B21:E23"/>
    <mergeCell ref="J28:K28"/>
    <mergeCell ref="J22:K22"/>
    <mergeCell ref="J24:K24"/>
    <mergeCell ref="J35:K35"/>
    <mergeCell ref="J36:K36"/>
    <mergeCell ref="J38:K38"/>
    <mergeCell ref="J37:K37"/>
    <mergeCell ref="A71:AC71"/>
    <mergeCell ref="U67:AB67"/>
    <mergeCell ref="U68:AB68"/>
    <mergeCell ref="U69:AB69"/>
    <mergeCell ref="U70:AB70"/>
    <mergeCell ref="J64:R65"/>
    <mergeCell ref="J66:R66"/>
    <mergeCell ref="J70:R70"/>
    <mergeCell ref="B67:H67"/>
    <mergeCell ref="B68:H68"/>
    <mergeCell ref="Z6:AB7"/>
    <mergeCell ref="Q12:T12"/>
    <mergeCell ref="N15:P15"/>
    <mergeCell ref="Y17:Z17"/>
    <mergeCell ref="Y18:Z18"/>
    <mergeCell ref="AA14:AB14"/>
    <mergeCell ref="W6:X7"/>
    <mergeCell ref="U12:AB13"/>
    <mergeCell ref="V6:V7"/>
    <mergeCell ref="Y6:Y7"/>
    <mergeCell ref="B2:AB2"/>
    <mergeCell ref="B32:E33"/>
    <mergeCell ref="B35:E37"/>
    <mergeCell ref="L21:M21"/>
    <mergeCell ref="J23:K23"/>
    <mergeCell ref="J29:K29"/>
    <mergeCell ref="S4:AB5"/>
    <mergeCell ref="Q4:R5"/>
    <mergeCell ref="J31:K31"/>
    <mergeCell ref="B31:E31"/>
    <mergeCell ref="B18:E19"/>
    <mergeCell ref="B14:E16"/>
    <mergeCell ref="B17:E17"/>
    <mergeCell ref="J19:K19"/>
    <mergeCell ref="L14:M14"/>
    <mergeCell ref="J14:K14"/>
    <mergeCell ref="L16:M18"/>
    <mergeCell ref="J16:K16"/>
    <mergeCell ref="B6:E9"/>
    <mergeCell ref="Q18:T19"/>
    <mergeCell ref="Q17:T17"/>
    <mergeCell ref="J17:K17"/>
    <mergeCell ref="J18:K18"/>
    <mergeCell ref="N16:P17"/>
    <mergeCell ref="N18:P18"/>
    <mergeCell ref="B13:E13"/>
    <mergeCell ref="B12:E12"/>
    <mergeCell ref="Q13:T13"/>
    <mergeCell ref="B28:E30"/>
    <mergeCell ref="B24:E24"/>
    <mergeCell ref="B25:E26"/>
    <mergeCell ref="L30:M32"/>
    <mergeCell ref="J30:K30"/>
    <mergeCell ref="N32:P32"/>
    <mergeCell ref="J25:K25"/>
    <mergeCell ref="U11:AB11"/>
    <mergeCell ref="AA21:AB21"/>
    <mergeCell ref="Y19:Z19"/>
    <mergeCell ref="AA16:AB18"/>
    <mergeCell ref="AA23:AB25"/>
    <mergeCell ref="AA30:AB32"/>
    <mergeCell ref="AA28:AB28"/>
    <mergeCell ref="Y25:Z25"/>
    <mergeCell ref="Y14:Z14"/>
    <mergeCell ref="Y15:Z15"/>
    <mergeCell ref="Y16:Z16"/>
    <mergeCell ref="Q14:T16"/>
    <mergeCell ref="Y21:Z21"/>
    <mergeCell ref="Y37:Z37"/>
    <mergeCell ref="Q31:T31"/>
    <mergeCell ref="Y33:Z33"/>
    <mergeCell ref="Y32:Z32"/>
    <mergeCell ref="AA35:AB35"/>
    <mergeCell ref="Q25:T26"/>
    <mergeCell ref="Y22:Z22"/>
    <mergeCell ref="Y23:Z23"/>
    <mergeCell ref="Y24:Z24"/>
    <mergeCell ref="Q21:T23"/>
    <mergeCell ref="Y35:Z35"/>
    <mergeCell ref="Q24:T24"/>
    <mergeCell ref="Q32:T33"/>
    <mergeCell ref="Y26:Z26"/>
    <mergeCell ref="N22:P22"/>
    <mergeCell ref="J33:K33"/>
    <mergeCell ref="N25:P25"/>
    <mergeCell ref="Y31:Z31"/>
    <mergeCell ref="Y29:Z29"/>
    <mergeCell ref="Y30:Z30"/>
    <mergeCell ref="J26:K26"/>
    <mergeCell ref="L23:M25"/>
    <mergeCell ref="Y28:Z28"/>
    <mergeCell ref="Y38:Z38"/>
    <mergeCell ref="Q28:T30"/>
    <mergeCell ref="N30:P31"/>
    <mergeCell ref="L28:M28"/>
    <mergeCell ref="N29:P29"/>
    <mergeCell ref="N23:P24"/>
    <mergeCell ref="L37:M39"/>
    <mergeCell ref="Q6:Q7"/>
    <mergeCell ref="Q11:T11"/>
    <mergeCell ref="K6:L7"/>
    <mergeCell ref="F4:H7"/>
    <mergeCell ref="F12:M13"/>
    <mergeCell ref="F11:M11"/>
    <mergeCell ref="I4:M5"/>
    <mergeCell ref="M8:M10"/>
    <mergeCell ref="I6:J7"/>
    <mergeCell ref="Q8:Q10"/>
    <mergeCell ref="L51:M52"/>
    <mergeCell ref="J52:K52"/>
    <mergeCell ref="B51:E52"/>
    <mergeCell ref="Q51:T52"/>
    <mergeCell ref="F52:G52"/>
    <mergeCell ref="B47:AB49"/>
    <mergeCell ref="U51:Z51"/>
    <mergeCell ref="F51:K51"/>
    <mergeCell ref="AA37:AB39"/>
    <mergeCell ref="N37:P38"/>
    <mergeCell ref="J42:M43"/>
    <mergeCell ref="Q42:R43"/>
    <mergeCell ref="F42:I43"/>
    <mergeCell ref="Q35:T37"/>
    <mergeCell ref="L35:M35"/>
    <mergeCell ref="N36:P36"/>
    <mergeCell ref="Y36:Z36"/>
    <mergeCell ref="Q38:T38"/>
    <mergeCell ref="J44:M45"/>
    <mergeCell ref="Q44:R45"/>
    <mergeCell ref="S44:V45"/>
    <mergeCell ref="S42:V43"/>
    <mergeCell ref="Y40:Z40"/>
    <mergeCell ref="Y39:Z39"/>
    <mergeCell ref="N39:P39"/>
    <mergeCell ref="A1:AC1"/>
    <mergeCell ref="AA51:AB52"/>
    <mergeCell ref="U52:V52"/>
    <mergeCell ref="W52:X52"/>
    <mergeCell ref="Y52:Z52"/>
    <mergeCell ref="B11:E11"/>
    <mergeCell ref="R6:T7"/>
    <mergeCell ref="J15:K15"/>
    <mergeCell ref="B39:E40"/>
    <mergeCell ref="Q39:T40"/>
    <mergeCell ref="B64:H64"/>
    <mergeCell ref="B55:E56"/>
    <mergeCell ref="F53:G54"/>
    <mergeCell ref="H53:I54"/>
    <mergeCell ref="J53:K54"/>
    <mergeCell ref="J32:K32"/>
    <mergeCell ref="J39:K39"/>
    <mergeCell ref="B38:E38"/>
    <mergeCell ref="F44:I45"/>
    <mergeCell ref="J40:K40"/>
    <mergeCell ref="U53:V54"/>
    <mergeCell ref="W53:X54"/>
    <mergeCell ref="N8:P10"/>
    <mergeCell ref="B61:H61"/>
    <mergeCell ref="L60:N61"/>
    <mergeCell ref="P60:Q61"/>
    <mergeCell ref="O60:O61"/>
    <mergeCell ref="J21:K21"/>
    <mergeCell ref="O42:O43"/>
    <mergeCell ref="O44:O45"/>
    <mergeCell ref="Q53:T54"/>
    <mergeCell ref="Q55:T56"/>
    <mergeCell ref="U61:AB61"/>
    <mergeCell ref="U64:AB64"/>
    <mergeCell ref="U58:AB60"/>
    <mergeCell ref="AA53:AB54"/>
    <mergeCell ref="U55:V56"/>
    <mergeCell ref="W55:X56"/>
    <mergeCell ref="Y55:Z56"/>
    <mergeCell ref="AA55:AB56"/>
    <mergeCell ref="L53:M54"/>
    <mergeCell ref="B58:H60"/>
    <mergeCell ref="B53:E54"/>
    <mergeCell ref="Y53:Z54"/>
    <mergeCell ref="H52:I52"/>
    <mergeCell ref="L58:Q59"/>
    <mergeCell ref="F55:G56"/>
    <mergeCell ref="H55:I56"/>
    <mergeCell ref="J55:K56"/>
    <mergeCell ref="L55:M56"/>
  </mergeCells>
  <conditionalFormatting sqref="J63:S63 J64">
    <cfRule type="containsText" priority="38" dxfId="30" operator="containsText" text="Na rozhodcu sa zabudlo !">
      <formula>NOT(ISERROR(SEARCH("Na rozhodcu sa zabudlo !",J63)))</formula>
    </cfRule>
  </conditionalFormatting>
  <conditionalFormatting sqref="B2">
    <cfRule type="containsText" priority="37" dxfId="30" operator="containsText" text="Na rozhodcu sa zabudlo !">
      <formula>NOT(ISERROR(SEARCH("Na rozhodcu sa zabudlo !",B2)))</formula>
    </cfRule>
  </conditionalFormatting>
  <conditionalFormatting sqref="S4:AB5">
    <cfRule type="containsText" priority="36" dxfId="31" operator="containsText" text="Na kolkáreň sa zabudlo !">
      <formula>NOT(ISERROR(SEARCH("Na kolkáreň sa zabudlo !",S4)))</formula>
    </cfRule>
  </conditionalFormatting>
  <conditionalFormatting sqref="B58 U58">
    <cfRule type="containsText" priority="33" dxfId="32" operator="containsText" text="Na vedúceho sa zabudlo !">
      <formula>NOT(ISERROR(SEARCH("Na vedúceho sa zabudlo !",B58)))</formula>
    </cfRule>
  </conditionalFormatting>
  <conditionalFormatting sqref="H19 H26 H33 H40">
    <cfRule type="cellIs" priority="26" dxfId="33" operator="equal">
      <formula>0</formula>
    </cfRule>
  </conditionalFormatting>
  <conditionalFormatting sqref="W19 W26 W33 W40">
    <cfRule type="cellIs" priority="25" dxfId="33" operator="equal">
      <formula>0</formula>
    </cfRule>
  </conditionalFormatting>
  <conditionalFormatting sqref="F19 F26 F33 F40">
    <cfRule type="top10" priority="39" dxfId="33" rank="1"/>
  </conditionalFormatting>
  <conditionalFormatting sqref="G19 G26 G33 G40">
    <cfRule type="top10" priority="43" dxfId="33" rank="1"/>
  </conditionalFormatting>
  <conditionalFormatting sqref="I19 I26 I33 I40">
    <cfRule type="top10" priority="12" dxfId="34" rank="1" bottom="1"/>
    <cfRule type="top10" priority="47" dxfId="35" rank="1"/>
  </conditionalFormatting>
  <conditionalFormatting sqref="U19 U26 U33 U40">
    <cfRule type="top10" priority="51" dxfId="33" rank="1"/>
  </conditionalFormatting>
  <conditionalFormatting sqref="V19 V26 V33 V40">
    <cfRule type="top10" priority="55" dxfId="33" rank="1"/>
  </conditionalFormatting>
  <conditionalFormatting sqref="X19 X26 X33 X40">
    <cfRule type="top10" priority="11" dxfId="34" rank="1" bottom="1"/>
    <cfRule type="top10" priority="59" dxfId="35" rank="1"/>
  </conditionalFormatting>
  <conditionalFormatting sqref="F15:F18 F22:F25 F29:F32 F36:F39">
    <cfRule type="top10" priority="23" dxfId="36" rank="1"/>
  </conditionalFormatting>
  <conditionalFormatting sqref="G15:G18 G22:G25 G29:G32 G36:G39">
    <cfRule type="top10" priority="22" dxfId="36" rank="1"/>
  </conditionalFormatting>
  <conditionalFormatting sqref="I15:I18 I22:I25 I29:I32 I36:I39">
    <cfRule type="top10" priority="21" dxfId="36" rank="1"/>
  </conditionalFormatting>
  <conditionalFormatting sqref="U15:U18 U22:U25 U29:U32 U36:U39">
    <cfRule type="top10" priority="20" dxfId="36" rank="1"/>
  </conditionalFormatting>
  <conditionalFormatting sqref="V15:V18 V22:V25 V29:V32 V36:V39">
    <cfRule type="top10" priority="19" dxfId="37" rank="1"/>
  </conditionalFormatting>
  <conditionalFormatting sqref="X36:X39 X29:X32 X22:X25 X15:X18">
    <cfRule type="top10" priority="18" dxfId="36" rank="1"/>
  </conditionalFormatting>
  <conditionalFormatting sqref="F53:I56">
    <cfRule type="top10" priority="17" dxfId="36" rank="1"/>
  </conditionalFormatting>
  <conditionalFormatting sqref="U53:X56">
    <cfRule type="top10" priority="16" dxfId="36" rank="1"/>
  </conditionalFormatting>
  <conditionalFormatting sqref="J44 Q44">
    <cfRule type="cellIs" priority="15" dxfId="38" operator="greaterThanOrEqual">
      <formula>1</formula>
    </cfRule>
  </conditionalFormatting>
  <conditionalFormatting sqref="L60 P60">
    <cfRule type="cellIs" priority="14" dxfId="38" operator="greaterThanOrEqual">
      <formula>2</formula>
    </cfRule>
  </conditionalFormatting>
  <conditionalFormatting sqref="AA53:AB56 L53:M56">
    <cfRule type="cellIs" priority="13" dxfId="33" operator="equal">
      <formula>1</formula>
    </cfRule>
  </conditionalFormatting>
  <conditionalFormatting sqref="L15 L19 L22 L26 L29 L33 L36 L40 AA15 AA19 AA22 AA26 AA29 AA33 AA36 AA40">
    <cfRule type="containsText" priority="10" dxfId="4" operator="containsText" text="Žk">
      <formula>NOT(ISERROR(SEARCH("Žk",L15)))</formula>
    </cfRule>
  </conditionalFormatting>
  <conditionalFormatting sqref="M15 M19 M22 M26 M29 M33 M36 M40 AB15 AB19 AB22 AB26 AB29 AB33 AB36 AB40">
    <cfRule type="containsText" priority="9" dxfId="3" operator="containsText" text="Čk">
      <formula>NOT(ISERROR(SEARCH("Čk",M15)))</formula>
    </cfRule>
  </conditionalFormatting>
  <printOptions/>
  <pageMargins left="0.11811023622047245" right="0.11811023622047245" top="0.11811023622047245" bottom="0.11811023622047245" header="0.31496062992125984" footer="0.31496062992125984"/>
  <pageSetup horizontalDpi="600" verticalDpi="600" orientation="portrait" paperSize="9" r:id="rId2"/>
  <ignoredErrors>
    <ignoredError sqref="I19 X19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C1:BE637"/>
  <sheetViews>
    <sheetView zoomScalePageLayoutView="0" workbookViewId="0" topLeftCell="A1">
      <selection activeCell="C18" sqref="C18:V18"/>
    </sheetView>
  </sheetViews>
  <sheetFormatPr defaultColWidth="9.140625" defaultRowHeight="12"/>
  <cols>
    <col min="1" max="1" width="2.00390625" style="75" customWidth="1"/>
    <col min="2" max="2" width="2.28125" style="75" customWidth="1"/>
    <col min="3" max="3" width="3.7109375" style="13" customWidth="1"/>
    <col min="4" max="4" width="17.28125" style="13" customWidth="1"/>
    <col min="5" max="5" width="2.7109375" style="13" customWidth="1"/>
    <col min="6" max="6" width="6.140625" style="13" customWidth="1"/>
    <col min="7" max="7" width="4.28125" style="145" customWidth="1"/>
    <col min="8" max="8" width="5.7109375" style="145" customWidth="1"/>
    <col min="9" max="9" width="3.8515625" style="145" customWidth="1"/>
    <col min="10" max="11" width="5.57421875" style="145" customWidth="1"/>
    <col min="12" max="12" width="1.1484375" style="145" customWidth="1"/>
    <col min="13" max="13" width="5.140625" style="145" customWidth="1"/>
    <col min="14" max="14" width="4.00390625" style="145" customWidth="1"/>
    <col min="15" max="15" width="3.8515625" style="145" customWidth="1"/>
    <col min="16" max="16" width="4.28125" style="145" customWidth="1"/>
    <col min="17" max="17" width="5.7109375" style="145" customWidth="1"/>
    <col min="18" max="18" width="5.7109375" style="13" customWidth="1"/>
    <col min="19" max="19" width="9.57421875" style="13" customWidth="1"/>
    <col min="20" max="20" width="5.57421875" style="13" customWidth="1"/>
    <col min="21" max="21" width="2.57421875" style="13" customWidth="1"/>
    <col min="22" max="22" width="3.7109375" style="75" customWidth="1"/>
    <col min="23" max="16384" width="9.140625" style="75" customWidth="1"/>
  </cols>
  <sheetData>
    <row r="1" spans="3:21" ht="9" customHeight="1"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</row>
    <row r="2" spans="3:22" ht="37.5" customHeight="1">
      <c r="C2" s="1010" t="s">
        <v>331</v>
      </c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  <c r="Q2" s="1011"/>
      <c r="R2" s="1011"/>
      <c r="S2" s="1012" t="str">
        <f>Tlač!$F$4</f>
        <v>1. DLZ</v>
      </c>
      <c r="T2" s="1012"/>
      <c r="U2" s="1012"/>
      <c r="V2" s="1013"/>
    </row>
    <row r="3" spans="3:22" ht="36.75" customHeight="1">
      <c r="C3" s="1014" t="str">
        <f>Tlač!$F$12</f>
        <v>KK Inter Bratislava Dor</v>
      </c>
      <c r="D3" s="1015"/>
      <c r="E3" s="1015"/>
      <c r="F3" s="1015"/>
      <c r="G3" s="1015"/>
      <c r="H3" s="1015"/>
      <c r="I3" s="1015"/>
      <c r="J3" s="318" t="s">
        <v>50</v>
      </c>
      <c r="K3" s="1016" t="str">
        <f>Tlač!$U$12</f>
        <v>MKK Slovan Galanta Dor</v>
      </c>
      <c r="L3" s="1016"/>
      <c r="M3" s="1016"/>
      <c r="N3" s="1016"/>
      <c r="O3" s="1016"/>
      <c r="P3" s="1016"/>
      <c r="Q3" s="1016"/>
      <c r="R3" s="1016"/>
      <c r="S3" s="1017">
        <f>Tlač!$R$6</f>
        <v>42764</v>
      </c>
      <c r="T3" s="1017"/>
      <c r="U3" s="1017"/>
      <c r="V3" s="1018"/>
    </row>
    <row r="4" spans="3:21" ht="9" customHeight="1">
      <c r="C4" s="1009"/>
      <c r="D4" s="1009"/>
      <c r="E4" s="1009"/>
      <c r="F4" s="1009"/>
      <c r="G4" s="1009"/>
      <c r="H4" s="1009"/>
      <c r="I4" s="1009"/>
      <c r="J4" s="1009"/>
      <c r="K4" s="1009"/>
      <c r="L4" s="1009"/>
      <c r="M4" s="1009"/>
      <c r="N4" s="1009"/>
      <c r="O4" s="1009"/>
      <c r="P4" s="1009"/>
      <c r="Q4" s="1009"/>
      <c r="R4" s="1009"/>
      <c r="S4" s="319"/>
      <c r="T4" s="319"/>
      <c r="U4" s="319"/>
    </row>
    <row r="5" spans="3:57" s="7" customFormat="1" ht="22.5" customHeight="1">
      <c r="C5" s="977" t="s">
        <v>332</v>
      </c>
      <c r="D5" s="978"/>
      <c r="E5" s="978"/>
      <c r="F5" s="978"/>
      <c r="G5" s="978"/>
      <c r="H5" s="978"/>
      <c r="I5" s="978"/>
      <c r="J5" s="978"/>
      <c r="K5" s="978"/>
      <c r="L5" s="990"/>
      <c r="M5" s="978"/>
      <c r="N5" s="978"/>
      <c r="O5" s="978"/>
      <c r="P5" s="978"/>
      <c r="Q5" s="978"/>
      <c r="R5" s="978"/>
      <c r="S5" s="978"/>
      <c r="T5" s="978"/>
      <c r="U5" s="978"/>
      <c r="V5" s="979"/>
      <c r="W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10"/>
      <c r="BD5" s="10"/>
      <c r="BE5" s="10"/>
    </row>
    <row r="6" spans="3:57" s="7" customFormat="1" ht="12" customHeight="1">
      <c r="C6" s="320"/>
      <c r="D6" s="991" t="s">
        <v>5</v>
      </c>
      <c r="E6" s="991"/>
      <c r="F6" s="991"/>
      <c r="G6" s="991"/>
      <c r="H6" s="991"/>
      <c r="I6" s="991"/>
      <c r="J6" s="991"/>
      <c r="K6" s="991"/>
      <c r="L6" s="321"/>
      <c r="M6" s="991" t="s">
        <v>6</v>
      </c>
      <c r="N6" s="991"/>
      <c r="O6" s="991"/>
      <c r="P6" s="991"/>
      <c r="Q6" s="991"/>
      <c r="R6" s="991"/>
      <c r="S6" s="991"/>
      <c r="T6" s="991"/>
      <c r="U6" s="991"/>
      <c r="V6" s="992"/>
      <c r="W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10"/>
      <c r="BD6" s="10"/>
      <c r="BE6" s="10"/>
    </row>
    <row r="7" spans="3:57" s="7" customFormat="1" ht="13.5" customHeight="1">
      <c r="C7" s="322"/>
      <c r="D7" s="993" t="s">
        <v>19</v>
      </c>
      <c r="E7" s="994"/>
      <c r="F7" s="994"/>
      <c r="G7" s="994"/>
      <c r="H7" s="994"/>
      <c r="I7" s="995"/>
      <c r="J7" s="323" t="s">
        <v>333</v>
      </c>
      <c r="K7" s="324" t="s">
        <v>346</v>
      </c>
      <c r="L7" s="325"/>
      <c r="M7" s="996" t="s">
        <v>334</v>
      </c>
      <c r="N7" s="996"/>
      <c r="O7" s="996"/>
      <c r="P7" s="996"/>
      <c r="Q7" s="996"/>
      <c r="R7" s="996"/>
      <c r="S7" s="997"/>
      <c r="T7" s="326" t="s">
        <v>333</v>
      </c>
      <c r="U7" s="998" t="s">
        <v>346</v>
      </c>
      <c r="V7" s="999"/>
      <c r="W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10"/>
      <c r="BD7" s="10"/>
      <c r="BE7" s="10"/>
    </row>
    <row r="8" spans="3:57" s="7" customFormat="1" ht="10.5" customHeight="1">
      <c r="C8" s="327" t="s">
        <v>335</v>
      </c>
      <c r="D8" s="980">
        <f>IF(Zápis!D70="x",Zápis!C70,IF(Zápis!F70="x",Zápis!C70,""))</f>
      </c>
      <c r="E8" s="981"/>
      <c r="F8" s="981"/>
      <c r="G8" s="981"/>
      <c r="H8" s="981"/>
      <c r="I8" s="982"/>
      <c r="J8" s="328">
        <f>IF(Zápis!D70="","",Zápis!D70)</f>
      </c>
      <c r="K8" s="329">
        <f>IF(Zápis!F70="","",Zápis!F70)</f>
      </c>
      <c r="L8" s="330"/>
      <c r="M8" s="981">
        <f>IF(Zápis!K70="x",Zápis!J70,IF(Zápis!M70="x",Zápis!J70,""))</f>
      </c>
      <c r="N8" s="981"/>
      <c r="O8" s="981"/>
      <c r="P8" s="981"/>
      <c r="Q8" s="981"/>
      <c r="R8" s="981"/>
      <c r="S8" s="982"/>
      <c r="T8" s="331">
        <f>IF(Zápis!K70="","",Zápis!K70)</f>
      </c>
      <c r="U8" s="988">
        <f>IF(Zápis!M70="","",Zápis!M70)</f>
      </c>
      <c r="V8" s="989"/>
      <c r="W8" s="75"/>
      <c r="X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10"/>
      <c r="BD8" s="10"/>
      <c r="BE8" s="10"/>
    </row>
    <row r="9" spans="3:57" s="7" customFormat="1" ht="10.5" customHeight="1">
      <c r="C9" s="327" t="s">
        <v>336</v>
      </c>
      <c r="D9" s="980">
        <f>IF(Zápis!D71="x",Zápis!C71,IF(Zápis!F71="x",Zápis!C71,""))</f>
      </c>
      <c r="E9" s="981"/>
      <c r="F9" s="981"/>
      <c r="G9" s="981"/>
      <c r="H9" s="981"/>
      <c r="I9" s="982"/>
      <c r="J9" s="361">
        <f>IF(Zápis!D71="","",Zápis!D71)</f>
      </c>
      <c r="K9" s="361">
        <f>IF(Zápis!F71="","",Zápis!F71)</f>
      </c>
      <c r="L9" s="330"/>
      <c r="M9" s="981">
        <f>IF(Zápis!K71="x",Zápis!J71,IF(Zápis!M71="x",Zápis!J71,""))</f>
      </c>
      <c r="N9" s="981"/>
      <c r="O9" s="981"/>
      <c r="P9" s="981"/>
      <c r="Q9" s="981"/>
      <c r="R9" s="981"/>
      <c r="S9" s="982"/>
      <c r="T9" s="332">
        <f>IF(Zápis!K71="","",Zápis!K71)</f>
      </c>
      <c r="U9" s="983">
        <f>IF(Zápis!M71="","",Zápis!M71)</f>
      </c>
      <c r="V9" s="984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10"/>
      <c r="BD9" s="10"/>
      <c r="BE9" s="10"/>
    </row>
    <row r="10" spans="3:57" s="7" customFormat="1" ht="10.5" customHeight="1">
      <c r="C10" s="327" t="s">
        <v>337</v>
      </c>
      <c r="D10" s="980">
        <f>IF(Zápis!D72="x",Zápis!C72,IF(Zápis!F72="x",Zápis!C72,""))</f>
      </c>
      <c r="E10" s="981"/>
      <c r="F10" s="981"/>
      <c r="G10" s="981"/>
      <c r="H10" s="981"/>
      <c r="I10" s="982"/>
      <c r="J10" s="328">
        <f>IF(Zápis!D72="","",Zápis!D72)</f>
      </c>
      <c r="K10" s="329">
        <f>IF(Zápis!F72="","",Zápis!F72)</f>
      </c>
      <c r="L10" s="333"/>
      <c r="M10" s="981">
        <f>IF(Zápis!K72="x",Zápis!J72,IF(Zápis!M72="x",Zápis!J72,""))</f>
      </c>
      <c r="N10" s="981"/>
      <c r="O10" s="981"/>
      <c r="P10" s="981"/>
      <c r="Q10" s="981"/>
      <c r="R10" s="981"/>
      <c r="S10" s="982"/>
      <c r="T10" s="331">
        <f>IF(Zápis!K72="","",Zápis!K72)</f>
      </c>
      <c r="U10" s="988">
        <f>IF(Zápis!M72="","",Zápis!M72)</f>
      </c>
      <c r="V10" s="989"/>
      <c r="W10" s="75"/>
      <c r="X10"/>
      <c r="Y10"/>
      <c r="Z10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10"/>
      <c r="BD10" s="10"/>
      <c r="BE10" s="10"/>
    </row>
    <row r="11" spans="3:57" s="7" customFormat="1" ht="10.5" customHeight="1">
      <c r="C11" s="327" t="s">
        <v>338</v>
      </c>
      <c r="D11" s="980">
        <f>IF(Zápis!D73="x",Zápis!C73,IF(Zápis!F73="x",Zápis!C73,""))</f>
      </c>
      <c r="E11" s="981"/>
      <c r="F11" s="981"/>
      <c r="G11" s="981"/>
      <c r="H11" s="981"/>
      <c r="I11" s="982"/>
      <c r="J11" s="361">
        <f>IF(Zápis!D73="","",Zápis!D73)</f>
      </c>
      <c r="K11" s="361">
        <f>IF(Zápis!F73="","",Zápis!F73)</f>
      </c>
      <c r="L11" s="333"/>
      <c r="M11" s="981">
        <f>IF(Zápis!K73="x",Zápis!J73,IF(Zápis!M73="x",Zápis!J73,""))</f>
      </c>
      <c r="N11" s="981"/>
      <c r="O11" s="981"/>
      <c r="P11" s="981"/>
      <c r="Q11" s="981"/>
      <c r="R11" s="981"/>
      <c r="S11" s="982"/>
      <c r="T11" s="332">
        <f>IF(Zápis!K73="","",Zápis!K73)</f>
      </c>
      <c r="U11" s="983">
        <f>IF(Zápis!M73="","",Zápis!M73)</f>
      </c>
      <c r="V11" s="984"/>
      <c r="W11" s="75"/>
      <c r="X11"/>
      <c r="Y11"/>
      <c r="Z11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10"/>
      <c r="BD11" s="10"/>
      <c r="BE11" s="10"/>
    </row>
    <row r="12" spans="3:57" s="7" customFormat="1" ht="10.5" customHeight="1">
      <c r="C12" s="327" t="s">
        <v>339</v>
      </c>
      <c r="D12" s="980">
        <f>IF(Zápis!D74="x",Zápis!C74,IF(Zápis!F74="x",Zápis!C74,""))</f>
      </c>
      <c r="E12" s="981"/>
      <c r="F12" s="981"/>
      <c r="G12" s="981"/>
      <c r="H12" s="981"/>
      <c r="I12" s="982"/>
      <c r="J12" s="328">
        <f>IF(Zápis!D74="","",Zápis!D74)</f>
      </c>
      <c r="K12" s="329">
        <f>IF(Zápis!F74="","",Zápis!F74)</f>
      </c>
      <c r="L12" s="333"/>
      <c r="M12" s="981">
        <f>IF(Zápis!K74="x",Zápis!J74,IF(Zápis!M74="x",Zápis!J74,""))</f>
      </c>
      <c r="N12" s="981"/>
      <c r="O12" s="981"/>
      <c r="P12" s="981"/>
      <c r="Q12" s="981"/>
      <c r="R12" s="981"/>
      <c r="S12" s="982"/>
      <c r="T12" s="331">
        <f>IF(Zápis!K74="","",Zápis!K74)</f>
      </c>
      <c r="U12" s="988">
        <f>IF(Zápis!M74="","",Zápis!M74)</f>
      </c>
      <c r="V12" s="989"/>
      <c r="W12" s="75"/>
      <c r="X12"/>
      <c r="Y12"/>
      <c r="Z12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10"/>
      <c r="BD12" s="10"/>
      <c r="BE12" s="10"/>
    </row>
    <row r="13" spans="3:57" s="7" customFormat="1" ht="10.5" customHeight="1">
      <c r="C13" s="334" t="s">
        <v>340</v>
      </c>
      <c r="D13" s="980">
        <f>IF(Zápis!D75="x",Zápis!C75,IF(Zápis!F75="x",Zápis!C75,""))</f>
      </c>
      <c r="E13" s="981"/>
      <c r="F13" s="981"/>
      <c r="G13" s="981"/>
      <c r="H13" s="981"/>
      <c r="I13" s="982"/>
      <c r="J13" s="361">
        <f>IF(Zápis!D75="","",Zápis!D75)</f>
      </c>
      <c r="K13" s="361">
        <f>IF(Zápis!F75="","",Zápis!F75)</f>
      </c>
      <c r="L13" s="333"/>
      <c r="M13" s="981">
        <f>IF(Zápis!K75="x",Zápis!J75,IF(Zápis!M75="x",Zápis!J75,""))</f>
      </c>
      <c r="N13" s="981"/>
      <c r="O13" s="981"/>
      <c r="P13" s="981"/>
      <c r="Q13" s="981"/>
      <c r="R13" s="981"/>
      <c r="S13" s="982"/>
      <c r="T13" s="332">
        <f>IF(Zápis!K75="","",Zápis!K75)</f>
      </c>
      <c r="U13" s="983">
        <f>IF(Zápis!M75="","",Zápis!M75)</f>
      </c>
      <c r="V13" s="984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10"/>
      <c r="BD13" s="10"/>
      <c r="BE13" s="10"/>
    </row>
    <row r="14" spans="3:57" s="7" customFormat="1" ht="10.5" customHeight="1">
      <c r="C14" s="334" t="s">
        <v>341</v>
      </c>
      <c r="D14" s="980">
        <f>IF(Zápis!D76="x",Zápis!C76,IF(Zápis!F76="x",Zápis!C76,""))</f>
      </c>
      <c r="E14" s="981"/>
      <c r="F14" s="981"/>
      <c r="G14" s="981"/>
      <c r="H14" s="981"/>
      <c r="I14" s="982"/>
      <c r="J14" s="361">
        <f>IF(Zápis!D76="","",Zápis!D76)</f>
      </c>
      <c r="K14" s="361">
        <f>IF(Zápis!F76="","",Zápis!F76)</f>
      </c>
      <c r="L14" s="333"/>
      <c r="M14" s="981">
        <f>IF(Zápis!K76="x",Zápis!J76,IF(Zápis!M76="x",Zápis!J76,""))</f>
      </c>
      <c r="N14" s="981"/>
      <c r="O14" s="981"/>
      <c r="P14" s="981"/>
      <c r="Q14" s="981"/>
      <c r="R14" s="981"/>
      <c r="S14" s="982"/>
      <c r="T14" s="332">
        <f>IF(Zápis!K76="","",Zápis!K76)</f>
      </c>
      <c r="U14" s="983">
        <f>IF(Zápis!M76="","",Zápis!M76)</f>
      </c>
      <c r="V14" s="984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10"/>
      <c r="BD14" s="10"/>
      <c r="BE14" s="10"/>
    </row>
    <row r="15" spans="3:57" s="7" customFormat="1" ht="10.5" customHeight="1">
      <c r="C15" s="334" t="s">
        <v>342</v>
      </c>
      <c r="D15" s="985">
        <f>IF(Zápis!D77="x",Zápis!C77,IF(Zápis!F77="x",Zápis!C77,""))</f>
      </c>
      <c r="E15" s="986"/>
      <c r="F15" s="986"/>
      <c r="G15" s="986"/>
      <c r="H15" s="986"/>
      <c r="I15" s="987"/>
      <c r="J15" s="328">
        <f>IF(Zápis!D77="","",Zápis!D77)</f>
      </c>
      <c r="K15" s="329">
        <f>IF(Zápis!F77="","",Zápis!F77)</f>
      </c>
      <c r="L15" s="333"/>
      <c r="M15" s="986">
        <f>IF(Zápis!K77="x",Zápis!J77,IF(Zápis!M77="x",Zápis!J77,""))</f>
      </c>
      <c r="N15" s="986"/>
      <c r="O15" s="986"/>
      <c r="P15" s="986"/>
      <c r="Q15" s="986"/>
      <c r="R15" s="986"/>
      <c r="S15" s="987"/>
      <c r="T15" s="331">
        <f>IF(Zápis!K77="","",Zápis!K77)</f>
      </c>
      <c r="U15" s="988">
        <f>IF(Zápis!M77="","",Zápis!M77)</f>
      </c>
      <c r="V15" s="989"/>
      <c r="W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10"/>
      <c r="BD15" s="10"/>
      <c r="BE15" s="10"/>
    </row>
    <row r="16" spans="3:57" s="9" customFormat="1" ht="9.75" customHeight="1"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6"/>
      <c r="T16" s="336"/>
      <c r="U16" s="336"/>
      <c r="V16" s="337"/>
      <c r="W16" s="75"/>
      <c r="X16" s="76"/>
      <c r="Y16" s="76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14"/>
      <c r="BD16" s="14"/>
      <c r="BE16" s="14"/>
    </row>
    <row r="17" spans="3:57" s="9" customFormat="1" ht="22.5" customHeight="1">
      <c r="C17" s="977" t="s">
        <v>356</v>
      </c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978"/>
      <c r="S17" s="978"/>
      <c r="T17" s="978"/>
      <c r="U17" s="978"/>
      <c r="V17" s="979"/>
      <c r="W17" s="75"/>
      <c r="X17" s="76"/>
      <c r="Y17" s="76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14"/>
      <c r="BD17" s="14"/>
      <c r="BE17" s="14"/>
    </row>
    <row r="18" spans="3:57" s="9" customFormat="1" ht="18" customHeight="1">
      <c r="C18" s="1000"/>
      <c r="D18" s="1001"/>
      <c r="E18" s="1001"/>
      <c r="F18" s="1001"/>
      <c r="G18" s="1001"/>
      <c r="H18" s="1001"/>
      <c r="I18" s="1001"/>
      <c r="J18" s="1001"/>
      <c r="K18" s="1001"/>
      <c r="L18" s="1001"/>
      <c r="M18" s="1001"/>
      <c r="N18" s="1001"/>
      <c r="O18" s="1001"/>
      <c r="P18" s="1001"/>
      <c r="Q18" s="1001"/>
      <c r="R18" s="1001"/>
      <c r="S18" s="1001"/>
      <c r="T18" s="1001"/>
      <c r="U18" s="1001"/>
      <c r="V18" s="1002"/>
      <c r="W18" s="75"/>
      <c r="X18" s="76"/>
      <c r="Y18" s="76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14"/>
      <c r="BD18" s="14"/>
      <c r="BE18" s="14"/>
    </row>
    <row r="19" spans="3:57" s="9" customFormat="1" ht="18" customHeight="1">
      <c r="C19" s="1003"/>
      <c r="D19" s="1004"/>
      <c r="E19" s="1004"/>
      <c r="F19" s="1004"/>
      <c r="G19" s="1004"/>
      <c r="H19" s="1004"/>
      <c r="I19" s="1004"/>
      <c r="J19" s="1004"/>
      <c r="K19" s="1004"/>
      <c r="L19" s="1004"/>
      <c r="M19" s="1004"/>
      <c r="N19" s="1004"/>
      <c r="O19" s="1004"/>
      <c r="P19" s="1004"/>
      <c r="Q19" s="1004"/>
      <c r="R19" s="1004"/>
      <c r="S19" s="1004"/>
      <c r="T19" s="1004"/>
      <c r="U19" s="1004"/>
      <c r="V19" s="1005"/>
      <c r="W19" s="75"/>
      <c r="X19" s="76"/>
      <c r="Y19" s="76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14"/>
      <c r="BD19" s="14"/>
      <c r="BE19" s="14"/>
    </row>
    <row r="20" spans="3:57" s="9" customFormat="1" ht="18" customHeight="1">
      <c r="C20" s="1003"/>
      <c r="D20" s="1004"/>
      <c r="E20" s="1004"/>
      <c r="F20" s="1004"/>
      <c r="G20" s="1004"/>
      <c r="H20" s="1004"/>
      <c r="I20" s="1004"/>
      <c r="J20" s="1004"/>
      <c r="K20" s="1004"/>
      <c r="L20" s="1004"/>
      <c r="M20" s="1004"/>
      <c r="N20" s="1004"/>
      <c r="O20" s="1004"/>
      <c r="P20" s="1004"/>
      <c r="Q20" s="1004"/>
      <c r="R20" s="1004"/>
      <c r="S20" s="1004"/>
      <c r="T20" s="1004"/>
      <c r="U20" s="1004"/>
      <c r="V20" s="1005"/>
      <c r="W20" s="75"/>
      <c r="X20" s="76"/>
      <c r="Y20" s="76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14"/>
      <c r="BD20" s="14"/>
      <c r="BE20" s="14"/>
    </row>
    <row r="21" spans="3:57" s="9" customFormat="1" ht="18" customHeight="1">
      <c r="C21" s="1006"/>
      <c r="D21" s="1007"/>
      <c r="E21" s="1007"/>
      <c r="F21" s="1007"/>
      <c r="G21" s="1007"/>
      <c r="H21" s="1007"/>
      <c r="I21" s="1007"/>
      <c r="J21" s="1007"/>
      <c r="K21" s="1007"/>
      <c r="L21" s="1007"/>
      <c r="M21" s="1007"/>
      <c r="N21" s="1007"/>
      <c r="O21" s="1007"/>
      <c r="P21" s="1007"/>
      <c r="Q21" s="1007"/>
      <c r="R21" s="1007"/>
      <c r="S21" s="1007"/>
      <c r="T21" s="1007"/>
      <c r="U21" s="1007"/>
      <c r="V21" s="1008"/>
      <c r="W21" s="75"/>
      <c r="X21" s="76"/>
      <c r="Y21" s="76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14"/>
      <c r="BD21" s="14"/>
      <c r="BE21" s="14"/>
    </row>
    <row r="22" spans="3:57" s="9" customFormat="1" ht="9.75" customHeight="1"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6"/>
      <c r="T22" s="376"/>
      <c r="U22" s="376"/>
      <c r="V22" s="76"/>
      <c r="W22" s="75"/>
      <c r="X22" s="76"/>
      <c r="Y22" s="76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14"/>
      <c r="BD22" s="14"/>
      <c r="BE22" s="14"/>
    </row>
    <row r="23" spans="3:57" s="7" customFormat="1" ht="22.5" customHeight="1">
      <c r="C23" s="977" t="s">
        <v>343</v>
      </c>
      <c r="D23" s="978"/>
      <c r="E23" s="978"/>
      <c r="F23" s="978"/>
      <c r="G23" s="978"/>
      <c r="H23" s="978"/>
      <c r="I23" s="978"/>
      <c r="J23" s="978"/>
      <c r="K23" s="978"/>
      <c r="L23" s="978"/>
      <c r="M23" s="978"/>
      <c r="N23" s="978"/>
      <c r="O23" s="978"/>
      <c r="P23" s="978"/>
      <c r="Q23" s="978"/>
      <c r="R23" s="978"/>
      <c r="S23" s="978"/>
      <c r="T23" s="978"/>
      <c r="U23" s="978"/>
      <c r="V23" s="979"/>
      <c r="W23" s="75"/>
      <c r="X23" s="89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10"/>
      <c r="BD23" s="10"/>
      <c r="BE23" s="10"/>
    </row>
    <row r="24" spans="3:57" s="7" customFormat="1" ht="18" customHeight="1">
      <c r="C24" s="965"/>
      <c r="D24" s="966"/>
      <c r="E24" s="966"/>
      <c r="F24" s="966"/>
      <c r="G24" s="966"/>
      <c r="H24" s="966"/>
      <c r="I24" s="966"/>
      <c r="J24" s="966"/>
      <c r="K24" s="966"/>
      <c r="L24" s="966"/>
      <c r="M24" s="966"/>
      <c r="N24" s="966"/>
      <c r="O24" s="966"/>
      <c r="P24" s="966"/>
      <c r="Q24" s="966"/>
      <c r="R24" s="966"/>
      <c r="S24" s="966"/>
      <c r="T24" s="966"/>
      <c r="U24" s="966"/>
      <c r="V24" s="967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10"/>
      <c r="BD24" s="10"/>
      <c r="BE24" s="10"/>
    </row>
    <row r="25" spans="3:57" s="7" customFormat="1" ht="18" customHeight="1">
      <c r="C25" s="968"/>
      <c r="D25" s="969"/>
      <c r="E25" s="969"/>
      <c r="F25" s="969"/>
      <c r="G25" s="969"/>
      <c r="H25" s="969"/>
      <c r="I25" s="969"/>
      <c r="J25" s="969"/>
      <c r="K25" s="969"/>
      <c r="L25" s="969"/>
      <c r="M25" s="969"/>
      <c r="N25" s="969"/>
      <c r="O25" s="969"/>
      <c r="P25" s="969"/>
      <c r="Q25" s="969"/>
      <c r="R25" s="969"/>
      <c r="S25" s="969"/>
      <c r="T25" s="969"/>
      <c r="U25" s="969"/>
      <c r="V25" s="970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10"/>
      <c r="BD25" s="10"/>
      <c r="BE25" s="10"/>
    </row>
    <row r="26" spans="3:57" s="7" customFormat="1" ht="18" customHeight="1">
      <c r="C26" s="971"/>
      <c r="D26" s="972"/>
      <c r="E26" s="972"/>
      <c r="F26" s="972"/>
      <c r="G26" s="972"/>
      <c r="H26" s="972"/>
      <c r="I26" s="972"/>
      <c r="J26" s="972"/>
      <c r="K26" s="972"/>
      <c r="L26" s="972"/>
      <c r="M26" s="972"/>
      <c r="N26" s="972"/>
      <c r="O26" s="972"/>
      <c r="P26" s="972"/>
      <c r="Q26" s="972"/>
      <c r="R26" s="972"/>
      <c r="S26" s="972"/>
      <c r="T26" s="972"/>
      <c r="U26" s="972"/>
      <c r="V26" s="973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10"/>
      <c r="BD26" s="10"/>
      <c r="BE26" s="10"/>
    </row>
    <row r="27" spans="3:57" s="7" customFormat="1" ht="18" customHeight="1">
      <c r="C27" s="974"/>
      <c r="D27" s="975"/>
      <c r="E27" s="975"/>
      <c r="F27" s="975"/>
      <c r="G27" s="975"/>
      <c r="H27" s="975"/>
      <c r="I27" s="975"/>
      <c r="J27" s="975"/>
      <c r="K27" s="975"/>
      <c r="L27" s="975"/>
      <c r="M27" s="975"/>
      <c r="N27" s="975"/>
      <c r="O27" s="975"/>
      <c r="P27" s="975"/>
      <c r="Q27" s="975"/>
      <c r="R27" s="975"/>
      <c r="S27" s="975"/>
      <c r="T27" s="975"/>
      <c r="U27" s="975"/>
      <c r="V27" s="976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10"/>
      <c r="BD27" s="10"/>
      <c r="BE27" s="10"/>
    </row>
    <row r="28" spans="3:57" s="9" customFormat="1" ht="9.75" customHeight="1"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14"/>
      <c r="BD28" s="14"/>
      <c r="BE28" s="14"/>
    </row>
    <row r="29" spans="3:57" s="7" customFormat="1" ht="22.5" customHeight="1">
      <c r="C29" s="977" t="s">
        <v>344</v>
      </c>
      <c r="D29" s="978"/>
      <c r="E29" s="978"/>
      <c r="F29" s="978"/>
      <c r="G29" s="978"/>
      <c r="H29" s="978"/>
      <c r="I29" s="978"/>
      <c r="J29" s="978"/>
      <c r="K29" s="978"/>
      <c r="L29" s="978"/>
      <c r="M29" s="978"/>
      <c r="N29" s="978"/>
      <c r="O29" s="978"/>
      <c r="P29" s="978"/>
      <c r="Q29" s="978"/>
      <c r="R29" s="978"/>
      <c r="S29" s="978"/>
      <c r="T29" s="978"/>
      <c r="U29" s="978"/>
      <c r="V29" s="979"/>
      <c r="W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10"/>
      <c r="BD29" s="10"/>
      <c r="BE29" s="10"/>
    </row>
    <row r="30" spans="3:57" s="7" customFormat="1" ht="18" customHeight="1">
      <c r="C30" s="954"/>
      <c r="D30" s="955"/>
      <c r="E30" s="955"/>
      <c r="F30" s="955"/>
      <c r="G30" s="955"/>
      <c r="H30" s="955"/>
      <c r="I30" s="955"/>
      <c r="J30" s="955"/>
      <c r="K30" s="955"/>
      <c r="L30" s="955"/>
      <c r="M30" s="955"/>
      <c r="N30" s="955"/>
      <c r="O30" s="955"/>
      <c r="P30" s="955"/>
      <c r="Q30" s="955"/>
      <c r="R30" s="955"/>
      <c r="S30" s="955"/>
      <c r="T30" s="955"/>
      <c r="U30" s="955"/>
      <c r="V30" s="956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10"/>
      <c r="BD30" s="10"/>
      <c r="BE30" s="10"/>
    </row>
    <row r="31" spans="3:57" s="7" customFormat="1" ht="18" customHeight="1">
      <c r="C31" s="962"/>
      <c r="D31" s="963"/>
      <c r="E31" s="963"/>
      <c r="F31" s="963"/>
      <c r="G31" s="963"/>
      <c r="H31" s="963"/>
      <c r="I31" s="963"/>
      <c r="J31" s="963"/>
      <c r="K31" s="963"/>
      <c r="L31" s="963"/>
      <c r="M31" s="963"/>
      <c r="N31" s="963"/>
      <c r="O31" s="963"/>
      <c r="P31" s="963"/>
      <c r="Q31" s="963"/>
      <c r="R31" s="963"/>
      <c r="S31" s="963"/>
      <c r="T31" s="963"/>
      <c r="U31" s="963"/>
      <c r="V31" s="964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10"/>
      <c r="BD31" s="10"/>
      <c r="BE31" s="10"/>
    </row>
    <row r="32" spans="3:57" s="7" customFormat="1" ht="18" customHeight="1">
      <c r="C32" s="951"/>
      <c r="D32" s="952"/>
      <c r="E32" s="952"/>
      <c r="F32" s="952"/>
      <c r="G32" s="952"/>
      <c r="H32" s="952"/>
      <c r="I32" s="952"/>
      <c r="J32" s="952"/>
      <c r="K32" s="952"/>
      <c r="L32" s="952"/>
      <c r="M32" s="952"/>
      <c r="N32" s="952"/>
      <c r="O32" s="952"/>
      <c r="P32" s="952"/>
      <c r="Q32" s="952"/>
      <c r="R32" s="952"/>
      <c r="S32" s="952"/>
      <c r="T32" s="952"/>
      <c r="U32" s="952"/>
      <c r="V32" s="953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10"/>
      <c r="BD32" s="10"/>
      <c r="BE32" s="10"/>
    </row>
    <row r="33" spans="3:57" s="7" customFormat="1" ht="18" customHeight="1">
      <c r="C33" s="954"/>
      <c r="D33" s="955"/>
      <c r="E33" s="955"/>
      <c r="F33" s="955"/>
      <c r="G33" s="955"/>
      <c r="H33" s="955"/>
      <c r="I33" s="955"/>
      <c r="J33" s="955"/>
      <c r="K33" s="955"/>
      <c r="L33" s="955"/>
      <c r="M33" s="955"/>
      <c r="N33" s="955"/>
      <c r="O33" s="955"/>
      <c r="P33" s="955"/>
      <c r="Q33" s="955"/>
      <c r="R33" s="955"/>
      <c r="S33" s="955"/>
      <c r="T33" s="955"/>
      <c r="U33" s="955"/>
      <c r="V33" s="956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10"/>
      <c r="BD33" s="10"/>
      <c r="BE33" s="10"/>
    </row>
    <row r="34" spans="3:57" s="7" customFormat="1" ht="18" customHeight="1">
      <c r="C34" s="962"/>
      <c r="D34" s="963"/>
      <c r="E34" s="963"/>
      <c r="F34" s="963"/>
      <c r="G34" s="963"/>
      <c r="H34" s="963"/>
      <c r="I34" s="963"/>
      <c r="J34" s="963"/>
      <c r="K34" s="963"/>
      <c r="L34" s="963"/>
      <c r="M34" s="963"/>
      <c r="N34" s="963"/>
      <c r="O34" s="963"/>
      <c r="P34" s="963"/>
      <c r="Q34" s="963"/>
      <c r="R34" s="963"/>
      <c r="S34" s="963"/>
      <c r="T34" s="963"/>
      <c r="U34" s="963"/>
      <c r="V34" s="964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10"/>
      <c r="BD34" s="10"/>
      <c r="BE34" s="10"/>
    </row>
    <row r="35" spans="3:57" s="7" customFormat="1" ht="18" customHeight="1">
      <c r="C35" s="948"/>
      <c r="D35" s="949"/>
      <c r="E35" s="949"/>
      <c r="F35" s="949"/>
      <c r="G35" s="949"/>
      <c r="H35" s="949"/>
      <c r="I35" s="949"/>
      <c r="J35" s="949"/>
      <c r="K35" s="949"/>
      <c r="L35" s="949"/>
      <c r="M35" s="949"/>
      <c r="N35" s="949"/>
      <c r="O35" s="949"/>
      <c r="P35" s="949"/>
      <c r="Q35" s="949"/>
      <c r="R35" s="949"/>
      <c r="S35" s="949"/>
      <c r="T35" s="949"/>
      <c r="U35" s="949"/>
      <c r="V35" s="950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10"/>
      <c r="BD35" s="10"/>
      <c r="BE35" s="10"/>
    </row>
    <row r="36" spans="3:57" s="7" customFormat="1" ht="18" customHeight="1">
      <c r="C36" s="962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4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10"/>
      <c r="BD36" s="10"/>
      <c r="BE36" s="10"/>
    </row>
    <row r="37" spans="3:57" s="7" customFormat="1" ht="18" customHeight="1">
      <c r="C37" s="962"/>
      <c r="D37" s="963"/>
      <c r="E37" s="963"/>
      <c r="F37" s="963"/>
      <c r="G37" s="963"/>
      <c r="H37" s="963"/>
      <c r="I37" s="963"/>
      <c r="J37" s="963"/>
      <c r="K37" s="963"/>
      <c r="L37" s="963"/>
      <c r="M37" s="963"/>
      <c r="N37" s="963"/>
      <c r="O37" s="963"/>
      <c r="P37" s="963"/>
      <c r="Q37" s="963"/>
      <c r="R37" s="963"/>
      <c r="S37" s="963"/>
      <c r="T37" s="963"/>
      <c r="U37" s="963"/>
      <c r="V37" s="964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10"/>
      <c r="BD37" s="10"/>
      <c r="BE37" s="10"/>
    </row>
    <row r="38" spans="3:57" s="7" customFormat="1" ht="18" customHeight="1">
      <c r="C38" s="951"/>
      <c r="D38" s="952"/>
      <c r="E38" s="952"/>
      <c r="F38" s="952"/>
      <c r="G38" s="952"/>
      <c r="H38" s="952"/>
      <c r="I38" s="952"/>
      <c r="J38" s="952"/>
      <c r="K38" s="952"/>
      <c r="L38" s="952"/>
      <c r="M38" s="952"/>
      <c r="N38" s="952"/>
      <c r="O38" s="952"/>
      <c r="P38" s="952"/>
      <c r="Q38" s="952"/>
      <c r="R38" s="952"/>
      <c r="S38" s="952"/>
      <c r="T38" s="952"/>
      <c r="U38" s="952"/>
      <c r="V38" s="953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10"/>
      <c r="BD38" s="10"/>
      <c r="BE38" s="10"/>
    </row>
    <row r="39" spans="3:57" s="7" customFormat="1" ht="18" customHeight="1">
      <c r="C39" s="951"/>
      <c r="D39" s="952"/>
      <c r="E39" s="952"/>
      <c r="F39" s="952"/>
      <c r="G39" s="952"/>
      <c r="H39" s="952"/>
      <c r="I39" s="952"/>
      <c r="J39" s="952"/>
      <c r="K39" s="952"/>
      <c r="L39" s="952"/>
      <c r="M39" s="952"/>
      <c r="N39" s="952"/>
      <c r="O39" s="952"/>
      <c r="P39" s="952"/>
      <c r="Q39" s="952"/>
      <c r="R39" s="952"/>
      <c r="S39" s="952"/>
      <c r="T39" s="952"/>
      <c r="U39" s="952"/>
      <c r="V39" s="953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10"/>
      <c r="BD39" s="10"/>
      <c r="BE39" s="10"/>
    </row>
    <row r="40" spans="3:57" s="7" customFormat="1" ht="18" customHeight="1">
      <c r="C40" s="954"/>
      <c r="D40" s="955"/>
      <c r="E40" s="955"/>
      <c r="F40" s="955"/>
      <c r="G40" s="955"/>
      <c r="H40" s="955"/>
      <c r="I40" s="955"/>
      <c r="J40" s="955"/>
      <c r="K40" s="955"/>
      <c r="L40" s="955"/>
      <c r="M40" s="955"/>
      <c r="N40" s="955"/>
      <c r="O40" s="955"/>
      <c r="P40" s="955"/>
      <c r="Q40" s="955"/>
      <c r="R40" s="955"/>
      <c r="S40" s="955"/>
      <c r="T40" s="955"/>
      <c r="U40" s="955"/>
      <c r="V40" s="956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10"/>
      <c r="BD40" s="10"/>
      <c r="BE40" s="10"/>
    </row>
    <row r="41" spans="3:57" s="7" customFormat="1" ht="18" customHeight="1">
      <c r="C41" s="951"/>
      <c r="D41" s="952"/>
      <c r="E41" s="952"/>
      <c r="F41" s="952"/>
      <c r="G41" s="952"/>
      <c r="H41" s="952"/>
      <c r="I41" s="952"/>
      <c r="J41" s="952"/>
      <c r="K41" s="952"/>
      <c r="L41" s="952"/>
      <c r="M41" s="952"/>
      <c r="N41" s="952"/>
      <c r="O41" s="952"/>
      <c r="P41" s="952"/>
      <c r="Q41" s="952"/>
      <c r="R41" s="952"/>
      <c r="S41" s="952"/>
      <c r="T41" s="952"/>
      <c r="U41" s="952"/>
      <c r="V41" s="953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10"/>
      <c r="BD41" s="10"/>
      <c r="BE41" s="10"/>
    </row>
    <row r="42" spans="3:57" s="7" customFormat="1" ht="18" customHeight="1">
      <c r="C42" s="957"/>
      <c r="D42" s="958"/>
      <c r="E42" s="958"/>
      <c r="F42" s="958"/>
      <c r="G42" s="958"/>
      <c r="H42" s="958"/>
      <c r="I42" s="958"/>
      <c r="J42" s="958"/>
      <c r="K42" s="958"/>
      <c r="L42" s="958"/>
      <c r="M42" s="958"/>
      <c r="N42" s="958"/>
      <c r="O42" s="958"/>
      <c r="P42" s="958"/>
      <c r="Q42" s="958"/>
      <c r="R42" s="958"/>
      <c r="S42" s="958"/>
      <c r="T42" s="958"/>
      <c r="U42" s="958"/>
      <c r="V42" s="959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10"/>
      <c r="BD42" s="10"/>
      <c r="BE42" s="10"/>
    </row>
    <row r="43" spans="3:57" s="7" customFormat="1" ht="9.75" customHeight="1"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298"/>
      <c r="T43" s="298"/>
      <c r="U43" s="298"/>
      <c r="V43" s="337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10"/>
      <c r="BD43" s="10"/>
      <c r="BE43" s="10"/>
    </row>
    <row r="44" spans="3:57" s="7" customFormat="1" ht="6.75" customHeight="1">
      <c r="C44" s="960"/>
      <c r="D44" s="961"/>
      <c r="E44" s="961"/>
      <c r="F44" s="961"/>
      <c r="G44" s="961"/>
      <c r="H44" s="961"/>
      <c r="I44" s="961"/>
      <c r="J44" s="961"/>
      <c r="K44" s="961"/>
      <c r="L44" s="961"/>
      <c r="M44" s="961"/>
      <c r="N44" s="961"/>
      <c r="O44" s="961"/>
      <c r="P44" s="961"/>
      <c r="Q44" s="961"/>
      <c r="R44" s="961"/>
      <c r="S44" s="340"/>
      <c r="T44" s="340"/>
      <c r="U44" s="340"/>
      <c r="V44" s="341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10"/>
      <c r="BD44" s="10"/>
      <c r="BE44" s="10"/>
    </row>
    <row r="45" spans="3:57" s="7" customFormat="1" ht="26.25" customHeight="1">
      <c r="C45" s="944"/>
      <c r="D45" s="945"/>
      <c r="E45" s="342"/>
      <c r="F45" s="946" t="s">
        <v>51</v>
      </c>
      <c r="G45" s="946"/>
      <c r="H45" s="946"/>
      <c r="I45" s="947" t="str">
        <f>Tlač!$J$64</f>
        <v>Dobrucký Ivan </v>
      </c>
      <c r="J45" s="947"/>
      <c r="K45" s="947"/>
      <c r="L45" s="947"/>
      <c r="M45" s="947"/>
      <c r="N45" s="947"/>
      <c r="O45" s="947"/>
      <c r="P45" s="947"/>
      <c r="Q45" s="343"/>
      <c r="R45" s="344"/>
      <c r="S45" s="344"/>
      <c r="T45" s="345"/>
      <c r="U45" s="345"/>
      <c r="V45" s="341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10"/>
      <c r="BD45" s="10"/>
      <c r="BE45" s="10"/>
    </row>
    <row r="46" spans="3:57" s="9" customFormat="1" ht="12" customHeight="1">
      <c r="C46" s="346"/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937"/>
      <c r="S46" s="937"/>
      <c r="T46" s="937"/>
      <c r="U46" s="937"/>
      <c r="V46" s="341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14"/>
      <c r="BD46" s="14"/>
      <c r="BE46" s="14"/>
    </row>
    <row r="47" spans="3:57" s="77" customFormat="1" ht="33" customHeight="1">
      <c r="C47" s="348"/>
      <c r="D47" s="938" t="str">
        <f>Tlač!$B$58</f>
        <v>Matyšek Michal</v>
      </c>
      <c r="E47" s="938"/>
      <c r="F47" s="938"/>
      <c r="G47" s="272"/>
      <c r="H47" s="349"/>
      <c r="I47" s="349"/>
      <c r="J47" s="349"/>
      <c r="K47" s="349"/>
      <c r="L47" s="83"/>
      <c r="M47" s="350"/>
      <c r="N47" s="351"/>
      <c r="O47" s="351"/>
      <c r="P47" s="351"/>
      <c r="Q47" s="351"/>
      <c r="R47" s="939" t="str">
        <f>Tlač!$U$58</f>
        <v>Kaigl Karol</v>
      </c>
      <c r="S47" s="939"/>
      <c r="T47" s="939"/>
      <c r="U47" s="939"/>
      <c r="V47" s="341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16"/>
      <c r="BD47" s="16"/>
      <c r="BE47" s="16"/>
    </row>
    <row r="48" spans="3:57" s="78" customFormat="1" ht="12" customHeight="1">
      <c r="C48" s="352"/>
      <c r="D48" s="940" t="s">
        <v>15</v>
      </c>
      <c r="E48" s="940"/>
      <c r="F48" s="940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940" t="s">
        <v>14</v>
      </c>
      <c r="S48" s="940"/>
      <c r="T48" s="940"/>
      <c r="U48" s="940"/>
      <c r="V48" s="341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15"/>
      <c r="BD48" s="15"/>
      <c r="BE48" s="15"/>
    </row>
    <row r="49" spans="3:57" s="77" customFormat="1" ht="30.75" customHeight="1">
      <c r="C49" s="941"/>
      <c r="D49" s="942"/>
      <c r="E49" s="354"/>
      <c r="F49" s="942" t="s">
        <v>345</v>
      </c>
      <c r="G49" s="942"/>
      <c r="H49" s="942"/>
      <c r="I49" s="943" t="str">
        <f>IF(Zápis!K48=0,"Na usporiadateľa sa zabudlo!",Zápis!K48)</f>
        <v>Na usporiadateľa sa zabudlo!</v>
      </c>
      <c r="J49" s="943"/>
      <c r="K49" s="943"/>
      <c r="L49" s="943"/>
      <c r="M49" s="943"/>
      <c r="N49" s="943"/>
      <c r="O49" s="943"/>
      <c r="P49" s="943"/>
      <c r="Q49" s="271"/>
      <c r="R49" s="355"/>
      <c r="S49" s="355"/>
      <c r="T49" s="356"/>
      <c r="U49" s="356"/>
      <c r="V49" s="341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16"/>
      <c r="BD49" s="16"/>
      <c r="BE49" s="16"/>
    </row>
    <row r="50" spans="3:57" s="9" customFormat="1" ht="10.5" customHeight="1">
      <c r="C50" s="357"/>
      <c r="D50" s="358"/>
      <c r="E50" s="358"/>
      <c r="F50" s="358"/>
      <c r="G50" s="358"/>
      <c r="H50" s="358"/>
      <c r="I50" s="359"/>
      <c r="J50" s="359"/>
      <c r="K50" s="359"/>
      <c r="L50" s="359"/>
      <c r="M50" s="359"/>
      <c r="N50" s="359"/>
      <c r="O50" s="359"/>
      <c r="P50" s="359"/>
      <c r="Q50" s="358"/>
      <c r="R50" s="936"/>
      <c r="S50" s="936"/>
      <c r="T50" s="936"/>
      <c r="U50" s="936"/>
      <c r="V50" s="360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14"/>
      <c r="BD50" s="14"/>
      <c r="BE50" s="14"/>
    </row>
    <row r="51" spans="3:21" ht="15">
      <c r="C51" s="76"/>
      <c r="D51" s="76"/>
      <c r="E51" s="76"/>
      <c r="F51" s="76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</row>
    <row r="52" spans="3:21" ht="15"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</row>
    <row r="53" spans="7:21" ht="15"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</row>
    <row r="54" spans="3:21" ht="15"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3:21" ht="15"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</row>
    <row r="56" spans="3:21" ht="15"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</row>
    <row r="57" spans="3:21" ht="15"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</row>
    <row r="58" spans="3:21" ht="15"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</row>
    <row r="59" spans="3:21" ht="15"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</row>
    <row r="60" spans="3:21" ht="15"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</row>
    <row r="61" spans="3:21" ht="15"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</row>
    <row r="62" spans="3:21" ht="15"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</row>
    <row r="63" spans="3:21" ht="15"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</row>
    <row r="64" spans="3:21" ht="15"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</row>
    <row r="65" spans="3:21" ht="15"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</row>
    <row r="66" spans="3:21" ht="15"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</row>
    <row r="67" spans="3:21" ht="15"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</row>
    <row r="68" spans="3:21" ht="15"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</row>
    <row r="69" spans="3:21" ht="15"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</row>
    <row r="70" spans="3:21" ht="15"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</row>
    <row r="71" spans="3:21" ht="15"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</row>
    <row r="72" spans="3:21" ht="15"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</row>
    <row r="73" spans="3:21" ht="15"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</row>
    <row r="74" spans="3:21" ht="15"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</row>
    <row r="75" spans="3:21" ht="15"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</row>
    <row r="76" spans="3:21" ht="15"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</row>
    <row r="77" spans="3:21" ht="15"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</row>
    <row r="78" spans="3:21" ht="15"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</row>
    <row r="79" spans="3:21" ht="15"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</row>
    <row r="80" spans="3:21" ht="15"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</row>
    <row r="81" spans="3:21" ht="15"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</row>
    <row r="82" spans="3:21" ht="15"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</row>
    <row r="83" spans="3:21" ht="15"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</row>
    <row r="84" spans="3:21" ht="15"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</row>
    <row r="85" spans="3:21" ht="15"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</row>
    <row r="86" spans="3:21" ht="15"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</row>
    <row r="87" spans="3:21" ht="15"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</row>
    <row r="88" spans="3:21" ht="15"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</row>
    <row r="89" spans="3:21" ht="15"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</row>
    <row r="90" spans="3:21" ht="15"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</row>
    <row r="91" spans="3:21" ht="15"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</row>
    <row r="92" spans="3:21" ht="15"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</row>
    <row r="93" spans="3:21" ht="15"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</row>
    <row r="94" spans="3:21" ht="15"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</row>
    <row r="95" spans="3:21" ht="15"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</row>
    <row r="96" spans="3:21" ht="15"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</row>
    <row r="97" spans="3:21" ht="15"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</row>
    <row r="98" spans="3:21" ht="15"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</row>
    <row r="99" spans="3:21" ht="15"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</row>
    <row r="100" spans="3:21" ht="15"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</row>
    <row r="101" spans="3:21" ht="15"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</row>
    <row r="102" spans="3:21" ht="15"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</row>
    <row r="103" spans="3:21" ht="15"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</row>
    <row r="104" spans="3:21" ht="15"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</row>
    <row r="105" spans="3:21" ht="15"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</row>
    <row r="106" spans="3:21" ht="15"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</row>
    <row r="107" spans="3:21" ht="15"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</row>
    <row r="108" spans="3:21" ht="15"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</row>
    <row r="109" spans="3:21" ht="15"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</row>
    <row r="110" spans="3:21" ht="15"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</row>
    <row r="111" spans="3:21" ht="15"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</row>
    <row r="112" spans="3:21" ht="15"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</row>
    <row r="113" spans="3:21" ht="15"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</row>
    <row r="114" spans="3:21" ht="15"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</row>
    <row r="115" spans="3:21" ht="15"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</row>
    <row r="116" spans="3:21" ht="15"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</row>
    <row r="117" spans="3:21" ht="15"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</row>
    <row r="118" spans="3:21" ht="15"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</row>
    <row r="119" spans="3:21" ht="15"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</row>
    <row r="120" spans="3:21" ht="15"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</row>
    <row r="121" spans="3:21" ht="15"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</row>
    <row r="122" spans="3:21" ht="15"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</row>
    <row r="123" spans="3:21" ht="15"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</row>
    <row r="124" spans="3:21" ht="15"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</row>
    <row r="125" spans="3:21" ht="15"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</row>
    <row r="126" spans="3:21" ht="15"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</row>
    <row r="127" spans="3:21" ht="15"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</row>
    <row r="128" spans="3:21" ht="15"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</row>
    <row r="129" spans="3:21" ht="15"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</row>
    <row r="130" spans="3:21" ht="15"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</row>
    <row r="131" spans="3:21" ht="15"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</row>
    <row r="132" spans="3:21" ht="15"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</row>
    <row r="133" spans="3:21" ht="15"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</row>
    <row r="134" spans="3:21" ht="15"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</row>
    <row r="135" spans="3:21" ht="15"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</row>
    <row r="136" spans="3:21" ht="15"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</row>
    <row r="137" spans="3:21" ht="15"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</row>
    <row r="138" spans="3:21" ht="15"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</row>
    <row r="139" spans="3:21" ht="15"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</row>
    <row r="140" spans="3:21" ht="15"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</row>
    <row r="141" spans="3:21" ht="15"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</row>
    <row r="142" spans="3:21" ht="15"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</row>
    <row r="143" spans="3:21" ht="15"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</row>
    <row r="144" spans="3:21" ht="15"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</row>
    <row r="145" spans="3:21" ht="15"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3:21" ht="15"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3:21" ht="15"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3:21" ht="15"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  <row r="149" spans="3:21" ht="15"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</row>
    <row r="150" spans="3:21" ht="15"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</row>
    <row r="151" spans="3:21" ht="15"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</row>
    <row r="152" spans="3:21" ht="15"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</row>
    <row r="153" spans="3:21" ht="15"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</row>
    <row r="154" spans="3:21" ht="15"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</row>
    <row r="155" spans="3:21" ht="15"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</row>
    <row r="156" spans="3:21" ht="15"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</row>
    <row r="157" spans="3:21" ht="15"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</row>
    <row r="158" spans="3:21" ht="15"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</row>
    <row r="159" spans="3:21" ht="15"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</row>
    <row r="160" spans="3:21" ht="15"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</row>
    <row r="161" spans="3:21" ht="15"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</row>
    <row r="162" spans="3:21" ht="15"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</row>
    <row r="163" spans="3:21" ht="15"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</row>
    <row r="164" spans="3:21" ht="15"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</row>
    <row r="165" spans="3:21" ht="15"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</row>
    <row r="166" spans="3:21" ht="15"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</row>
    <row r="167" spans="3:21" ht="15"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</row>
    <row r="168" spans="3:21" ht="15"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</row>
    <row r="169" spans="3:21" ht="15"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</row>
    <row r="170" spans="3:21" ht="15"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</row>
    <row r="171" spans="3:21" ht="15"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</row>
    <row r="172" spans="3:21" ht="15"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</row>
    <row r="173" spans="3:21" ht="15"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</row>
    <row r="174" spans="3:21" ht="15"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</row>
    <row r="175" spans="3:21" ht="15"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</row>
    <row r="176" spans="3:21" ht="15"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</row>
    <row r="177" spans="3:21" ht="15"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</row>
    <row r="178" spans="3:21" ht="15"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</row>
    <row r="179" spans="3:21" ht="15"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</row>
    <row r="180" spans="3:21" ht="15"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</row>
    <row r="181" spans="3:21" ht="15"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</row>
    <row r="182" spans="3:21" ht="15"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</row>
    <row r="183" spans="3:21" ht="15"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</row>
    <row r="184" spans="3:21" ht="15"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</row>
    <row r="185" spans="3:21" ht="15"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</row>
    <row r="186" spans="3:21" ht="15"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</row>
    <row r="187" spans="3:21" ht="15"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</row>
    <row r="188" spans="3:21" ht="15"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</row>
    <row r="189" spans="3:21" ht="15"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</row>
    <row r="190" spans="3:21" ht="15"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</row>
    <row r="191" spans="3:21" ht="15"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</row>
    <row r="192" spans="3:21" ht="15"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</row>
    <row r="193" spans="3:21" ht="15"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</row>
    <row r="194" spans="3:21" ht="15"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</row>
    <row r="195" spans="3:21" ht="15"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</row>
    <row r="196" spans="3:21" ht="15"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</row>
    <row r="197" spans="3:21" ht="15"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</row>
    <row r="198" spans="3:21" ht="15"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</row>
    <row r="199" spans="3:21" ht="15"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</row>
    <row r="200" spans="3:21" ht="15"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</row>
    <row r="201" spans="3:21" ht="15"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</row>
    <row r="202" spans="3:21" ht="15"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</row>
    <row r="203" spans="3:21" ht="15"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</row>
    <row r="204" spans="3:21" ht="15"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</row>
    <row r="205" spans="3:21" ht="15"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</row>
    <row r="206" spans="3:21" ht="15"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</row>
    <row r="207" spans="3:21" ht="15"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</row>
    <row r="208" spans="3:21" ht="15"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</row>
    <row r="209" spans="3:21" ht="15"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</row>
    <row r="210" spans="3:21" ht="15"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</row>
    <row r="211" spans="3:21" ht="15"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</row>
    <row r="212" spans="3:21" ht="15"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</row>
    <row r="213" spans="3:21" ht="15"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</row>
    <row r="214" spans="3:21" ht="15"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</row>
    <row r="215" spans="3:21" ht="15"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</row>
    <row r="216" spans="3:21" ht="15"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</row>
    <row r="217" spans="3:21" ht="15"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</row>
    <row r="218" spans="3:21" ht="15"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</row>
    <row r="219" spans="3:21" ht="15"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</row>
    <row r="220" spans="3:21" ht="15"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</row>
    <row r="221" spans="3:21" ht="15"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</row>
    <row r="222" spans="3:21" ht="15"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</row>
    <row r="223" spans="3:21" ht="15"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</row>
    <row r="224" spans="3:21" ht="15"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</row>
    <row r="225" spans="3:21" ht="15"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</row>
    <row r="226" spans="3:21" ht="15"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</row>
    <row r="227" spans="3:21" ht="15"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</row>
    <row r="228" spans="3:21" ht="15"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</row>
    <row r="229" spans="3:21" ht="15"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</row>
    <row r="230" spans="3:21" ht="15"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</row>
    <row r="231" spans="3:21" ht="15"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</row>
    <row r="232" spans="3:21" ht="15"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</row>
    <row r="233" spans="3:21" ht="15"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</row>
    <row r="234" spans="3:21" ht="15"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</row>
    <row r="235" spans="3:21" ht="15"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</row>
    <row r="236" spans="3:21" ht="15"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</row>
    <row r="237" spans="3:21" ht="15"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</row>
    <row r="238" spans="3:21" ht="15"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</row>
    <row r="239" spans="3:21" ht="15"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</row>
    <row r="240" spans="3:21" ht="15"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</row>
    <row r="241" spans="3:21" ht="15"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</row>
    <row r="242" spans="3:21" ht="15"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</row>
    <row r="243" spans="3:21" ht="15"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</row>
    <row r="244" spans="3:21" ht="15"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</row>
    <row r="245" spans="3:21" ht="15"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</row>
    <row r="246" spans="3:21" ht="15"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</row>
    <row r="247" spans="3:21" ht="15"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</row>
    <row r="248" spans="3:21" ht="15"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</row>
    <row r="249" spans="3:21" ht="15"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</row>
    <row r="250" spans="3:21" ht="15"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</row>
    <row r="251" spans="3:21" ht="15"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</row>
    <row r="252" spans="3:21" ht="15"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</row>
    <row r="253" spans="3:21" ht="15"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</row>
    <row r="254" spans="3:21" ht="15"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</row>
    <row r="255" spans="3:21" ht="15"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</row>
    <row r="256" spans="3:21" ht="15"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</row>
    <row r="257" spans="3:21" ht="15"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</row>
    <row r="258" spans="3:21" ht="15"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</row>
    <row r="259" spans="3:21" ht="15"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</row>
    <row r="260" spans="3:21" ht="15"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</row>
    <row r="261" spans="3:21" ht="15"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</row>
    <row r="262" spans="3:21" ht="15"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</row>
    <row r="263" spans="3:21" ht="15"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</row>
    <row r="264" spans="3:21" ht="15"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</row>
    <row r="265" spans="3:21" ht="15"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</row>
    <row r="266" spans="3:21" ht="15"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</row>
    <row r="267" spans="3:21" ht="15"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</row>
    <row r="268" spans="3:21" ht="15"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</row>
    <row r="269" spans="3:21" ht="15"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</row>
    <row r="270" spans="3:21" ht="15"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</row>
    <row r="271" spans="3:21" ht="15"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</row>
    <row r="272" spans="3:21" ht="15"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</row>
    <row r="273" spans="3:21" ht="15"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</row>
    <row r="274" spans="3:21" ht="15"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</row>
    <row r="275" spans="3:21" ht="15"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</row>
    <row r="276" spans="3:21" ht="15"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</row>
    <row r="277" spans="3:21" ht="15"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</row>
    <row r="278" spans="3:21" ht="15"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</row>
    <row r="279" spans="3:21" ht="15"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</row>
    <row r="280" spans="3:21" ht="15"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</row>
    <row r="281" spans="3:21" ht="15"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</row>
    <row r="282" spans="3:21" ht="15"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</row>
    <row r="283" spans="3:21" ht="15"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</row>
    <row r="284" spans="3:21" ht="15"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</row>
    <row r="285" spans="3:21" ht="15"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</row>
    <row r="286" spans="3:21" ht="15"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</row>
    <row r="287" spans="3:21" ht="15"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</row>
    <row r="288" spans="3:21" ht="15"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</row>
    <row r="289" spans="3:21" ht="15"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</row>
    <row r="290" spans="3:21" ht="15"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</row>
    <row r="291" spans="3:21" ht="15"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</row>
    <row r="292" spans="3:21" ht="15"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</row>
    <row r="293" spans="3:21" ht="15"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</row>
    <row r="294" spans="3:21" ht="15"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</row>
    <row r="295" spans="3:21" ht="15"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</row>
    <row r="296" spans="3:21" ht="15"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</row>
    <row r="297" spans="3:21" ht="15"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</row>
    <row r="298" spans="3:21" ht="15"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</row>
    <row r="299" spans="3:21" ht="15"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</row>
    <row r="300" spans="3:21" ht="15"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</row>
    <row r="301" spans="3:21" ht="15"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</row>
    <row r="302" spans="3:21" ht="15"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</row>
    <row r="303" spans="3:21" ht="15"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</row>
    <row r="304" spans="3:21" ht="15"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</row>
    <row r="305" spans="3:21" ht="15"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</row>
    <row r="306" spans="3:21" ht="15"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</row>
    <row r="307" spans="3:21" ht="15"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</row>
    <row r="308" spans="3:21" ht="15"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</row>
    <row r="309" spans="3:21" ht="15"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</row>
    <row r="310" spans="3:21" ht="15"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</row>
    <row r="311" spans="3:21" ht="15"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</row>
    <row r="312" spans="3:21" ht="15"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</row>
    <row r="313" spans="3:21" ht="15"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</row>
    <row r="314" spans="3:21" ht="15"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</row>
    <row r="315" spans="3:21" ht="15"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</row>
    <row r="316" spans="3:21" ht="15"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</row>
    <row r="317" spans="3:21" ht="15"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</row>
    <row r="318" spans="3:21" ht="15"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</row>
    <row r="319" spans="3:21" ht="15"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</row>
    <row r="320" spans="3:21" ht="15"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</row>
    <row r="321" spans="3:21" ht="15"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</row>
    <row r="322" spans="3:21" ht="15"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</row>
    <row r="323" spans="3:21" ht="15"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</row>
    <row r="324" spans="3:21" ht="15"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</row>
    <row r="325" spans="3:21" ht="15"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</row>
    <row r="326" spans="3:21" ht="15"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</row>
    <row r="327" spans="3:21" ht="15"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</row>
    <row r="328" spans="3:21" ht="15"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</row>
    <row r="329" spans="3:21" ht="15"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</row>
    <row r="330" spans="3:21" ht="15"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</row>
    <row r="331" spans="3:21" ht="15"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</row>
    <row r="332" spans="3:21" ht="15"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</row>
    <row r="333" spans="3:21" ht="15"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</row>
    <row r="334" spans="3:21" ht="15"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</row>
    <row r="335" spans="3:21" ht="15"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</row>
    <row r="336" spans="3:21" ht="15"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</row>
    <row r="337" spans="3:21" ht="15"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</row>
    <row r="338" spans="3:21" ht="15"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</row>
    <row r="339" spans="3:21" ht="15"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</row>
    <row r="340" spans="3:21" ht="15"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</row>
    <row r="341" spans="3:21" ht="15"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</row>
    <row r="342" spans="3:21" ht="15"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</row>
    <row r="343" spans="3:21" ht="15"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</row>
    <row r="344" spans="3:21" ht="15"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</row>
    <row r="345" spans="3:21" ht="15"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</row>
    <row r="346" spans="3:21" ht="15"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</row>
    <row r="347" spans="3:21" ht="15"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</row>
    <row r="348" spans="3:21" ht="15"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</row>
    <row r="349" spans="3:21" ht="15"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</row>
    <row r="350" spans="3:21" ht="15"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</row>
    <row r="351" spans="3:21" ht="15"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</row>
    <row r="352" spans="3:21" ht="15"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</row>
    <row r="353" spans="3:21" ht="15"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</row>
    <row r="354" spans="3:21" ht="15"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</row>
    <row r="355" spans="3:21" ht="15"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</row>
    <row r="356" spans="3:21" ht="15"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</row>
    <row r="357" spans="3:21" ht="15"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</row>
    <row r="358" spans="3:21" ht="15"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</row>
    <row r="359" spans="3:21" ht="15"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</row>
    <row r="360" spans="3:21" ht="15"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</row>
    <row r="361" spans="3:21" ht="15"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</row>
    <row r="362" spans="3:21" ht="15"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</row>
    <row r="363" spans="3:21" ht="15"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</row>
    <row r="364" spans="3:21" ht="15"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</row>
    <row r="365" spans="3:21" ht="15"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</row>
    <row r="366" spans="3:21" ht="15"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</row>
    <row r="367" spans="3:21" ht="15"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</row>
    <row r="368" spans="3:21" ht="15"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</row>
    <row r="369" spans="3:21" ht="15"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</row>
    <row r="370" spans="3:21" ht="15"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</row>
    <row r="371" spans="3:21" ht="15"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</row>
    <row r="372" spans="3:21" ht="15"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</row>
    <row r="373" spans="3:21" ht="15"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</row>
    <row r="374" spans="3:21" ht="15"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</row>
    <row r="375" spans="3:21" ht="15"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</row>
    <row r="376" spans="3:21" ht="15"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</row>
    <row r="377" spans="3:21" ht="15"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</row>
    <row r="378" spans="3:21" ht="15"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</row>
    <row r="379" spans="3:21" ht="15"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</row>
    <row r="380" spans="3:21" ht="15"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</row>
    <row r="381" spans="3:21" ht="15"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</row>
    <row r="382" spans="3:21" ht="15"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</row>
    <row r="383" spans="3:21" ht="15"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</row>
    <row r="384" spans="3:21" ht="15"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</row>
    <row r="385" spans="3:21" ht="15"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</row>
    <row r="386" spans="3:21" ht="15"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</row>
    <row r="387" spans="3:21" ht="15"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</row>
    <row r="388" spans="3:21" ht="15"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</row>
    <row r="389" spans="3:21" ht="15"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</row>
    <row r="390" spans="3:21" ht="15"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</row>
    <row r="391" spans="3:21" ht="15"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</row>
    <row r="392" spans="3:21" ht="15"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</row>
    <row r="393" spans="3:21" ht="15"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</row>
    <row r="394" spans="3:21" ht="15"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</row>
    <row r="395" spans="3:21" ht="15"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</row>
    <row r="396" spans="3:21" ht="15"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</row>
    <row r="397" spans="3:21" ht="15"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</row>
    <row r="398" spans="3:21" ht="15"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</row>
    <row r="399" spans="3:21" ht="15"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</row>
    <row r="400" spans="3:21" ht="15"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</row>
    <row r="401" spans="3:21" ht="15"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</row>
    <row r="402" spans="3:21" ht="15"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</row>
    <row r="403" spans="3:21" ht="15"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</row>
    <row r="404" spans="3:21" ht="15"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</row>
    <row r="405" spans="3:21" ht="15"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</row>
    <row r="406" spans="3:21" ht="15"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</row>
    <row r="407" spans="3:21" ht="15"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</row>
    <row r="408" spans="3:21" ht="15"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</row>
    <row r="409" spans="3:21" ht="15"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</row>
    <row r="410" spans="3:21" ht="15"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</row>
    <row r="411" spans="3:21" ht="15"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</row>
    <row r="412" spans="3:21" ht="15"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</row>
    <row r="413" spans="3:21" ht="15"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</row>
    <row r="414" spans="3:21" ht="15"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</row>
    <row r="415" spans="3:21" ht="15"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</row>
    <row r="416" spans="3:21" ht="15"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</row>
    <row r="417" spans="3:21" ht="15"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</row>
    <row r="418" spans="3:21" ht="15"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</row>
    <row r="419" spans="3:21" ht="15"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</row>
    <row r="420" spans="3:21" ht="15"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</row>
    <row r="421" spans="3:21" ht="15"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</row>
    <row r="422" spans="3:21" ht="15"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</row>
    <row r="423" spans="3:21" ht="15"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</row>
    <row r="424" spans="3:21" ht="15"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</row>
    <row r="425" spans="3:21" ht="15"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</row>
    <row r="426" spans="3:21" ht="15"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</row>
    <row r="427" spans="3:21" ht="15"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</row>
    <row r="428" spans="3:21" ht="15"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</row>
    <row r="429" spans="3:21" ht="15"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</row>
    <row r="430" spans="3:21" ht="15"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</row>
    <row r="431" spans="3:21" ht="15"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</row>
    <row r="432" spans="3:21" ht="15"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</row>
    <row r="433" spans="3:21" ht="15"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</row>
    <row r="434" spans="3:21" ht="15"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</row>
    <row r="435" spans="3:21" ht="15"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</row>
    <row r="436" spans="3:21" ht="15"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</row>
    <row r="437" spans="3:21" ht="15"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</row>
    <row r="438" spans="3:21" ht="15"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</row>
    <row r="439" spans="3:21" ht="15"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</row>
    <row r="440" spans="3:21" ht="15"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</row>
    <row r="441" spans="3:21" ht="15"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</row>
    <row r="442" spans="3:21" ht="15"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</row>
    <row r="443" spans="3:21" ht="15"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</row>
    <row r="444" spans="3:21" ht="15"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</row>
    <row r="445" spans="3:21" ht="15"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</row>
    <row r="446" spans="3:21" ht="15"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</row>
    <row r="447" spans="3:21" ht="15"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</row>
    <row r="448" spans="3:21" ht="15"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</row>
    <row r="449" spans="3:21" ht="15"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</row>
    <row r="450" spans="3:21" ht="15"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</row>
    <row r="451" spans="3:21" ht="15"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</row>
    <row r="452" spans="3:21" ht="15"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</row>
    <row r="453" spans="3:21" ht="15"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</row>
    <row r="454" spans="3:21" ht="15"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</row>
    <row r="455" spans="3:21" ht="15"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</row>
    <row r="456" spans="3:21" ht="15"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</row>
    <row r="457" spans="3:21" ht="15"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</row>
    <row r="458" spans="3:21" ht="15"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</row>
    <row r="459" spans="3:21" ht="15"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</row>
    <row r="460" spans="3:21" ht="15"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</row>
    <row r="461" spans="3:21" ht="15"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</row>
    <row r="462" spans="3:21" ht="15"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</row>
    <row r="463" spans="3:21" ht="15"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</row>
    <row r="464" spans="3:21" ht="15"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</row>
    <row r="465" spans="3:21" ht="15"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</row>
    <row r="466" spans="3:21" ht="15"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</row>
    <row r="467" spans="3:21" ht="15"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</row>
    <row r="468" spans="3:21" ht="15"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</row>
    <row r="469" spans="3:21" ht="15"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</row>
    <row r="470" spans="3:21" ht="15"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</row>
    <row r="471" spans="3:21" ht="15"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</row>
    <row r="472" spans="3:21" ht="15"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</row>
    <row r="473" spans="3:21" ht="15"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</row>
    <row r="474" spans="3:21" ht="15"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</row>
    <row r="475" spans="3:21" ht="15"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</row>
    <row r="476" spans="3:21" ht="15"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</row>
    <row r="477" spans="3:21" ht="15"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</row>
    <row r="478" spans="3:21" ht="15"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</row>
    <row r="479" spans="3:21" ht="15"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</row>
    <row r="480" spans="3:21" ht="15"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</row>
    <row r="481" spans="3:21" ht="15"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</row>
    <row r="482" spans="3:21" ht="15"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</row>
    <row r="483" spans="3:21" ht="15"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</row>
    <row r="484" spans="3:21" ht="15"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</row>
    <row r="485" spans="3:21" ht="15"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</row>
    <row r="486" spans="3:21" ht="15"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</row>
    <row r="487" spans="3:21" ht="15"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</row>
    <row r="488" spans="3:21" ht="15"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</row>
    <row r="489" spans="3:21" ht="15"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</row>
    <row r="490" spans="3:21" ht="15"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</row>
    <row r="491" spans="3:21" ht="15"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</row>
    <row r="492" spans="3:21" ht="15"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</row>
    <row r="493" spans="3:21" ht="15"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</row>
    <row r="494" spans="3:21" ht="15"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</row>
    <row r="495" spans="3:21" ht="15"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</row>
    <row r="496" spans="3:21" ht="15"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</row>
    <row r="497" spans="3:21" ht="15"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</row>
    <row r="498" spans="3:21" ht="15"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</row>
    <row r="499" spans="3:21" ht="15"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</row>
    <row r="500" spans="3:21" ht="15"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</row>
    <row r="501" spans="3:21" ht="15"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</row>
    <row r="502" spans="3:21" ht="15"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</row>
    <row r="503" spans="3:21" ht="15"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</row>
    <row r="504" spans="3:21" ht="15"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</row>
    <row r="505" spans="3:21" ht="15"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</row>
    <row r="506" spans="3:21" ht="15"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</row>
    <row r="507" spans="3:21" ht="15"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</row>
    <row r="508" spans="3:21" ht="15"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</row>
    <row r="509" spans="3:21" ht="15"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</row>
    <row r="510" spans="3:21" ht="15"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</row>
    <row r="511" spans="3:21" ht="15"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</row>
    <row r="512" spans="3:21" ht="15"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</row>
    <row r="513" spans="3:21" ht="15"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</row>
    <row r="514" spans="3:21" ht="15"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</row>
    <row r="515" spans="3:21" ht="15"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</row>
    <row r="516" spans="3:21" ht="15"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</row>
    <row r="517" spans="3:21" ht="15"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</row>
    <row r="518" spans="3:21" ht="15"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</row>
    <row r="519" spans="3:21" ht="15"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</row>
    <row r="520" spans="3:21" ht="15"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</row>
    <row r="521" spans="3:21" ht="15"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</row>
    <row r="522" spans="3:21" ht="15"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</row>
    <row r="523" spans="3:21" ht="15"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</row>
    <row r="524" spans="3:21" ht="15"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</row>
    <row r="525" spans="3:21" ht="15"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</row>
    <row r="526" spans="3:21" ht="15"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</row>
    <row r="527" spans="3:21" ht="15"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</row>
    <row r="528" spans="3:21" ht="15"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</row>
    <row r="529" spans="3:21" ht="15"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</row>
    <row r="530" spans="3:21" ht="15"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</row>
    <row r="531" spans="3:21" ht="15"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</row>
    <row r="532" spans="3:21" ht="15"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</row>
    <row r="533" spans="3:21" ht="15"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</row>
    <row r="534" spans="3:21" ht="15"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</row>
    <row r="535" spans="3:21" ht="15"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</row>
    <row r="536" spans="3:21" ht="15"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</row>
    <row r="537" spans="3:21" ht="15"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</row>
    <row r="538" spans="3:21" ht="15"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</row>
    <row r="539" spans="3:21" ht="15"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</row>
    <row r="540" spans="3:21" ht="15"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</row>
    <row r="541" spans="3:21" ht="15"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</row>
    <row r="542" spans="3:21" ht="15"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</row>
    <row r="543" spans="3:21" ht="15"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</row>
    <row r="544" spans="3:21" ht="15"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</row>
    <row r="545" spans="3:21" ht="15"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</row>
    <row r="546" spans="3:21" ht="15"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</row>
    <row r="547" spans="3:21" ht="15"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</row>
    <row r="548" spans="3:21" ht="15"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</row>
    <row r="549" spans="3:21" ht="15"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</row>
    <row r="550" spans="3:21" ht="15"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</row>
    <row r="551" spans="3:21" ht="15"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</row>
    <row r="552" spans="3:21" ht="15"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</row>
    <row r="553" spans="3:21" ht="15"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</row>
    <row r="554" spans="3:21" ht="15"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</row>
    <row r="555" spans="3:21" ht="15"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</row>
    <row r="556" spans="3:21" ht="15"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</row>
    <row r="557" spans="3:21" ht="15"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</row>
    <row r="558" spans="3:21" ht="15"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</row>
    <row r="559" spans="3:21" ht="15"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</row>
    <row r="560" spans="3:21" ht="15"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</row>
    <row r="561" spans="3:21" ht="15"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</row>
    <row r="562" spans="3:21" ht="15"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</row>
    <row r="563" spans="3:21" ht="15"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</row>
    <row r="564" spans="3:21" ht="15"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</row>
    <row r="565" spans="3:21" ht="15"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</row>
    <row r="566" spans="3:21" ht="15"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</row>
    <row r="567" spans="3:21" ht="15"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</row>
    <row r="568" spans="3:21" ht="15"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</row>
    <row r="569" spans="3:21" ht="15"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</row>
    <row r="570" spans="3:21" ht="15"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</row>
    <row r="571" spans="3:21" ht="15"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</row>
    <row r="572" spans="3:21" ht="15"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</row>
    <row r="573" spans="3:21" ht="15"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</row>
    <row r="574" spans="3:21" ht="15"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</row>
    <row r="575" spans="3:21" ht="15"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</row>
    <row r="576" spans="3:21" ht="15"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</row>
    <row r="577" spans="3:21" ht="15"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</row>
    <row r="578" spans="3:21" ht="15"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</row>
    <row r="579" spans="3:21" ht="15"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</row>
    <row r="580" spans="3:21" ht="15"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</row>
    <row r="581" spans="3:21" ht="15"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</row>
    <row r="582" spans="3:21" ht="15"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</row>
    <row r="583" spans="3:21" ht="15"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</row>
    <row r="584" spans="3:21" ht="15"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</row>
    <row r="585" spans="3:21" ht="15"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</row>
    <row r="586" spans="3:21" ht="15"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</row>
    <row r="587" spans="3:21" ht="15"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</row>
    <row r="588" spans="3:21" ht="15"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</row>
    <row r="589" spans="3:21" ht="15"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</row>
    <row r="590" spans="3:21" ht="15"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</row>
    <row r="591" spans="3:21" ht="15"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</row>
    <row r="592" spans="3:21" ht="15"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</row>
    <row r="593" spans="3:21" ht="15"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</row>
    <row r="594" spans="3:21" ht="15"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</row>
    <row r="595" spans="3:21" ht="15"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</row>
    <row r="596" spans="3:21" ht="15"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</row>
    <row r="597" spans="3:21" ht="15"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</row>
    <row r="598" spans="3:21" ht="15"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</row>
    <row r="599" spans="3:21" ht="15"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</row>
    <row r="600" spans="3:21" ht="15"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</row>
    <row r="601" spans="3:21" ht="15"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</row>
    <row r="602" spans="3:21" ht="15"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</row>
    <row r="603" spans="3:21" ht="15"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</row>
    <row r="604" spans="3:21" ht="15"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</row>
    <row r="605" spans="3:21" ht="15"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</row>
    <row r="606" spans="3:21" ht="15"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</row>
    <row r="607" spans="3:21" ht="15"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</row>
    <row r="608" spans="3:21" ht="15"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</row>
    <row r="609" spans="3:21" ht="15"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</row>
    <row r="610" spans="3:21" ht="15"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</row>
    <row r="611" spans="3:21" ht="15"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</row>
    <row r="612" spans="3:21" ht="15"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</row>
    <row r="613" spans="3:21" ht="15"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</row>
    <row r="614" spans="3:21" ht="15"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</row>
    <row r="615" spans="3:21" ht="15"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</row>
    <row r="616" spans="3:21" ht="15"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</row>
    <row r="617" spans="3:21" ht="15"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</row>
    <row r="618" spans="3:21" ht="15"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</row>
    <row r="619" spans="3:21" ht="15"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</row>
    <row r="620" spans="3:21" ht="15"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</row>
    <row r="621" spans="3:21" ht="15"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</row>
    <row r="622" spans="3:21" ht="15"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</row>
    <row r="623" spans="3:21" ht="15"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</row>
    <row r="624" spans="3:21" ht="15"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</row>
    <row r="625" spans="3:21" ht="15"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</row>
    <row r="626" spans="3:21" ht="15"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</row>
    <row r="627" spans="3:21" ht="15"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</row>
    <row r="628" spans="3:21" ht="15"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</row>
    <row r="629" spans="3:21" ht="15"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</row>
    <row r="630" spans="3:21" ht="15"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</row>
    <row r="631" spans="3:21" ht="15"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</row>
    <row r="632" spans="3:21" ht="15"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</row>
    <row r="633" spans="3:21" ht="15"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</row>
    <row r="634" spans="3:21" ht="15"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</row>
    <row r="635" spans="3:21" ht="15"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</row>
    <row r="636" spans="3:21" ht="15"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</row>
    <row r="637" spans="3:21" ht="15"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</row>
  </sheetData>
  <sheetProtection password="D839" sheet="1" objects="1" scenarios="1" selectLockedCells="1"/>
  <mergeCells count="73">
    <mergeCell ref="C18:V18"/>
    <mergeCell ref="C19:V19"/>
    <mergeCell ref="C20:V20"/>
    <mergeCell ref="C21:V21"/>
    <mergeCell ref="C4:R4"/>
    <mergeCell ref="C2:R2"/>
    <mergeCell ref="S2:V2"/>
    <mergeCell ref="C3:I3"/>
    <mergeCell ref="K3:R3"/>
    <mergeCell ref="S3:V3"/>
    <mergeCell ref="C5:V5"/>
    <mergeCell ref="D6:K6"/>
    <mergeCell ref="M6:V6"/>
    <mergeCell ref="D7:I7"/>
    <mergeCell ref="M7:S7"/>
    <mergeCell ref="U7:V7"/>
    <mergeCell ref="D8:I8"/>
    <mergeCell ref="M8:S8"/>
    <mergeCell ref="U8:V8"/>
    <mergeCell ref="D9:I9"/>
    <mergeCell ref="M9:S9"/>
    <mergeCell ref="U9:V9"/>
    <mergeCell ref="D10:I10"/>
    <mergeCell ref="M10:S10"/>
    <mergeCell ref="U10:V10"/>
    <mergeCell ref="D11:I11"/>
    <mergeCell ref="M11:S11"/>
    <mergeCell ref="U11:V11"/>
    <mergeCell ref="D12:I12"/>
    <mergeCell ref="M12:S12"/>
    <mergeCell ref="U12:V12"/>
    <mergeCell ref="D13:I13"/>
    <mergeCell ref="M13:S13"/>
    <mergeCell ref="U13:V13"/>
    <mergeCell ref="C33:V33"/>
    <mergeCell ref="C31:V31"/>
    <mergeCell ref="D14:I14"/>
    <mergeCell ref="M14:S14"/>
    <mergeCell ref="U14:V14"/>
    <mergeCell ref="D15:I15"/>
    <mergeCell ref="M15:S15"/>
    <mergeCell ref="U15:V15"/>
    <mergeCell ref="C23:V23"/>
    <mergeCell ref="C17:V17"/>
    <mergeCell ref="C36:V36"/>
    <mergeCell ref="C37:V37"/>
    <mergeCell ref="C34:V34"/>
    <mergeCell ref="C24:V24"/>
    <mergeCell ref="C25:V25"/>
    <mergeCell ref="C26:V26"/>
    <mergeCell ref="C27:V27"/>
    <mergeCell ref="C29:V29"/>
    <mergeCell ref="C30:V30"/>
    <mergeCell ref="C32:V32"/>
    <mergeCell ref="C45:D45"/>
    <mergeCell ref="F45:H45"/>
    <mergeCell ref="I45:P45"/>
    <mergeCell ref="C35:V35"/>
    <mergeCell ref="C38:V38"/>
    <mergeCell ref="C39:V39"/>
    <mergeCell ref="C40:V40"/>
    <mergeCell ref="C41:V41"/>
    <mergeCell ref="C42:V42"/>
    <mergeCell ref="C44:R44"/>
    <mergeCell ref="R50:U50"/>
    <mergeCell ref="R46:U46"/>
    <mergeCell ref="D47:F47"/>
    <mergeCell ref="R47:U47"/>
    <mergeCell ref="D48:F48"/>
    <mergeCell ref="R48:U48"/>
    <mergeCell ref="C49:D49"/>
    <mergeCell ref="F49:H49"/>
    <mergeCell ref="I49:P49"/>
  </mergeCells>
  <conditionalFormatting sqref="I45">
    <cfRule type="containsText" priority="3" dxfId="30" operator="containsText" text="Na rozhodcu sa zabudlo !">
      <formula>NOT(ISERROR(SEARCH("Na rozhodcu sa zabudlo !",I45)))</formula>
    </cfRule>
  </conditionalFormatting>
  <conditionalFormatting sqref="I49">
    <cfRule type="containsText" priority="2" dxfId="39" operator="containsText" text="Na usporiadateľa sa zabudlo!">
      <formula>NOT(ISERROR(SEARCH("Na usporiadateľa sa zabudlo!",I49)))</formula>
    </cfRule>
  </conditionalFormatting>
  <conditionalFormatting sqref="D47 R47">
    <cfRule type="containsText" priority="1" dxfId="40" operator="containsText" text="Na vedúceho sa zabudlo !">
      <formula>NOT(ISERROR(SEARCH("Na vedúceho sa zabudlo !",D47)))</formula>
    </cfRule>
  </conditionalFormatting>
  <printOptions/>
  <pageMargins left="0.11811023622047245" right="0.11811023622047245" top="0.11811023622047245" bottom="0.11811023622047245" header="0.31496062992125984" footer="0.31496062992125984"/>
  <pageSetup blackAndWhite="1" horizontalDpi="600" verticalDpi="600" orientation="portrait" paperSize="9" r:id="rId1"/>
  <ignoredErrors>
    <ignoredError sqref="D47 R4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Perecár</dc:creator>
  <cp:keywords/>
  <dc:description/>
  <cp:lastModifiedBy>admin</cp:lastModifiedBy>
  <cp:lastPrinted>2017-01-29T15:16:50Z</cp:lastPrinted>
  <dcterms:created xsi:type="dcterms:W3CDTF">2015-12-14T12:12:11Z</dcterms:created>
  <dcterms:modified xsi:type="dcterms:W3CDTF">2017-01-29T16:23:23Z</dcterms:modified>
  <cp:category/>
  <cp:version/>
  <cp:contentType/>
  <cp:contentStatus/>
</cp:coreProperties>
</file>